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15" windowWidth="9720" windowHeight="6225" activeTab="0"/>
  </bookViews>
  <sheets>
    <sheet name="Лист1" sheetId="1" r:id="rId1"/>
  </sheets>
  <definedNames>
    <definedName name="ARDO">'Лист1'!#REF!</definedName>
    <definedName name="COBANA">'Лист1'!#REF!</definedName>
    <definedName name="ESPERSEN">'Лист1'!#REF!</definedName>
    <definedName name="HORTEX">'Лист1'!#REF!</definedName>
    <definedName name="HUSSMANN">'Лист1'!#REF!</definedName>
    <definedName name="LUTOSA">'Лист1'!#REF!</definedName>
    <definedName name="MIRELITE">'Лист1'!#REF!</definedName>
    <definedName name="NORD">'Лист1'!#REF!</definedName>
    <definedName name="OETKER">'Лист1'!#REF!</definedName>
    <definedName name="PANTOS">'Лист1'!#REF!</definedName>
    <definedName name="PICKENPACK">'Лист1'!#REF!</definedName>
    <definedName name="WIESENHOF">'Лист1'!#REF!</definedName>
    <definedName name="А1">'Лист1'!$B$6504</definedName>
    <definedName name="ГАСТРОНОМИЯ">'Лист1'!#REF!</definedName>
    <definedName name="МОЛОКО">'Лист1'!#REF!</definedName>
    <definedName name="МОНОТОВАР">'Лист1'!#REF!</definedName>
    <definedName name="_xlnm.Print_Area" localSheetId="0">'Лист1'!$A$1:$Q$109</definedName>
    <definedName name="ПРИЛАВКИ">'Лист1'!#REF!</definedName>
  </definedNames>
  <calcPr fullCalcOnLoad="1"/>
</workbook>
</file>

<file path=xl/sharedStrings.xml><?xml version="1.0" encoding="utf-8"?>
<sst xmlns="http://schemas.openxmlformats.org/spreadsheetml/2006/main" count="233" uniqueCount="184">
  <si>
    <t xml:space="preserve"> </t>
  </si>
  <si>
    <t xml:space="preserve">                                              ГРУППА ФИРМ "БИТ" ПРЕДЛАГАЕТ СО СКЛАДОВ В МОСКВЕ</t>
  </si>
  <si>
    <t xml:space="preserve">                                              ШИРОКИЙ АССОРТИМЕНТ ПРОДУКТОВ ПИТАНИЯ ВЕДУЩИХ</t>
  </si>
  <si>
    <t>Наименование товара</t>
  </si>
  <si>
    <t>"ОПХ "Март",ООО "Деликатес", Астраханская область(4 сезона)</t>
  </si>
  <si>
    <t>Ассорти "Витаминное" /сладкий перец и помидоры/ (стекло, твист)</t>
  </si>
  <si>
    <t>Ассорти "Новинка" /патиссоны и помидоры/(стекло, твист)</t>
  </si>
  <si>
    <t xml:space="preserve">                                             РОССИЙСКИХ И ЕВРОПЕЙСКИХ ФИРМ-ПРОИЗВОДИТЕЛЕЙ</t>
  </si>
  <si>
    <t>Аджика острая (стекло,твист)</t>
  </si>
  <si>
    <t>Базовая</t>
  </si>
  <si>
    <t>цена</t>
  </si>
  <si>
    <t>Складская</t>
  </si>
  <si>
    <t>ООО "Полтавские консервы" (Краснодарский край)</t>
  </si>
  <si>
    <t>руб</t>
  </si>
  <si>
    <t>Вес</t>
  </si>
  <si>
    <t>грамм.</t>
  </si>
  <si>
    <t>Кол-во</t>
  </si>
  <si>
    <t xml:space="preserve"> в упак.</t>
  </si>
  <si>
    <t>Заказ</t>
  </si>
  <si>
    <t xml:space="preserve"> паллете</t>
  </si>
  <si>
    <t>Кол-во на</t>
  </si>
  <si>
    <t>в ряду</t>
  </si>
  <si>
    <t>Горошек зеленый консервированный в металлической банке</t>
  </si>
  <si>
    <t>Наличие</t>
  </si>
  <si>
    <t>ООО "Селижаровский консервный завод" (Тверская область)</t>
  </si>
  <si>
    <t>Огурцы соленые  (стекло) ГОСТ</t>
  </si>
  <si>
    <t>Огурцы соленые с медом и клюквой  (стекло) ТУ</t>
  </si>
  <si>
    <t>Овощная консервация (торговая марка "Четыре сезона") Срок годности консервации 2 года</t>
  </si>
  <si>
    <t>Ассорти №2 /огурцы и помидоры/(стекло, твист)</t>
  </si>
  <si>
    <t>Ассорти №7 /помидоры, огурцы, патиссоны/(стекло, твист)</t>
  </si>
  <si>
    <t>Томаты деликатесные (стекло, твист)</t>
  </si>
  <si>
    <t>Ассорти "Оригинальное"/помидоры, патиссоны, перец сладкиий/(стекло, твист)</t>
  </si>
  <si>
    <t>ООО "Агро-инвест", Кабардино-Балкария  (4 сезона)</t>
  </si>
  <si>
    <t>Штрих код</t>
  </si>
  <si>
    <t>Томаты с зеленью</t>
  </si>
  <si>
    <t>4606338 00659 0</t>
  </si>
  <si>
    <t>4606338 00658 3</t>
  </si>
  <si>
    <t>4606338 00656 9</t>
  </si>
  <si>
    <t>Томаты в томатном соке</t>
  </si>
  <si>
    <t>4606338 00661 3</t>
  </si>
  <si>
    <t>4606338 00663 7</t>
  </si>
  <si>
    <t>4606338 00662 0</t>
  </si>
  <si>
    <t>4606338 00666 8</t>
  </si>
  <si>
    <t>4606338 00665 1</t>
  </si>
  <si>
    <t>4606338 00653 8</t>
  </si>
  <si>
    <t>4606338 00652 1</t>
  </si>
  <si>
    <t>Огурцы (консервированные)</t>
  </si>
  <si>
    <t>Огурцы пикантные (маринованные)</t>
  </si>
  <si>
    <t>Огурцы острые (консервированные)</t>
  </si>
  <si>
    <t>4607027 37037 4</t>
  </si>
  <si>
    <t>4607163 41034 7</t>
  </si>
  <si>
    <t>на складе</t>
  </si>
  <si>
    <t>Ассорти "Астраханское лето"/помидоры и огурцы нарезанные/(стекло, твист)</t>
  </si>
  <si>
    <t>Ассорти "Астраханская мозаика"/помидоры, огурцы, перец сладкий/(стекло, твист)</t>
  </si>
  <si>
    <t>Баклажаны в аджике</t>
  </si>
  <si>
    <t>Баклажаны по-гречески</t>
  </si>
  <si>
    <t>Баклажаны по-домашнему</t>
  </si>
  <si>
    <t>Кабачки в аджике</t>
  </si>
  <si>
    <t>Кабачки по-домашнему</t>
  </si>
  <si>
    <t>Чудо фасоль в аджике</t>
  </si>
  <si>
    <t>Чудо фасоль в томатном соусе</t>
  </si>
  <si>
    <t>Чудо фасоль с грибами</t>
  </si>
  <si>
    <t>4606338 00719 1</t>
  </si>
  <si>
    <t>4606338 00720 7</t>
  </si>
  <si>
    <t>4606338 00721 4</t>
  </si>
  <si>
    <t>4606338 00722 1</t>
  </si>
  <si>
    <t>4606338 00723 8</t>
  </si>
  <si>
    <t>4606338 00733 7</t>
  </si>
  <si>
    <t>4606338 00726 9</t>
  </si>
  <si>
    <t>4606338 00731 3</t>
  </si>
  <si>
    <t>4606338 00732 0</t>
  </si>
  <si>
    <t>4606338 00712 2</t>
  </si>
  <si>
    <t>4606338 00713 9</t>
  </si>
  <si>
    <t>4606338 00714 6</t>
  </si>
  <si>
    <t xml:space="preserve">ООО "Волгаагро" Россия (4 сезона) </t>
  </si>
  <si>
    <t>ООО "Астраханский консервный комбинат" Россия (4 сезона)</t>
  </si>
  <si>
    <t>4607027 37012 1</t>
  </si>
  <si>
    <t>4607027 37021 3</t>
  </si>
  <si>
    <t>Рататуй по-домашнему</t>
  </si>
  <si>
    <t>4607027 37001 5</t>
  </si>
  <si>
    <t>4607027 37011 4</t>
  </si>
  <si>
    <t>4607027 37003 9</t>
  </si>
  <si>
    <t>4607027 37030 5</t>
  </si>
  <si>
    <t>4607027 37014 5</t>
  </si>
  <si>
    <t>4607027 37015 2</t>
  </si>
  <si>
    <t>4607027 37028 2</t>
  </si>
  <si>
    <t>4607027 37040 4</t>
  </si>
  <si>
    <t>4607027 37041 1</t>
  </si>
  <si>
    <t>4606338 00645 3</t>
  </si>
  <si>
    <t>4606338 00647 7</t>
  </si>
  <si>
    <t>Лечо (перец резанный в томатном соусе)</t>
  </si>
  <si>
    <t>4606338 00708 5</t>
  </si>
  <si>
    <t>Салат корейский  "Летний" с морковью</t>
  </si>
  <si>
    <t>Салат корейский  "Летний" с морковью /острый/</t>
  </si>
  <si>
    <t>Салат корейский "Морской" с морской капустой</t>
  </si>
  <si>
    <t>Аджика экстра</t>
  </si>
  <si>
    <t>4606338 00742 9</t>
  </si>
  <si>
    <t>4606338 00737 5</t>
  </si>
  <si>
    <t>4607027 37010 7</t>
  </si>
  <si>
    <t>Икра из баклажанов (жесть)</t>
  </si>
  <si>
    <t>4606338 00623 1</t>
  </si>
  <si>
    <t>Чудо лечо по-домашнему</t>
  </si>
  <si>
    <t>ООО "Левон"  Армения</t>
  </si>
  <si>
    <t>Аппетитка (св. помидоры, перец, специи) (стекло) ГОСТ</t>
  </si>
  <si>
    <t>4606338 00748 1</t>
  </si>
  <si>
    <t>Ассорти из печёных овощей (св. пом.,бакл., перец, специи) (стекло) ГОСТ</t>
  </si>
  <si>
    <t>4606338 00745 0</t>
  </si>
  <si>
    <t>4606338 00746 7</t>
  </si>
  <si>
    <t>Печёные баклажаны с перцем и помидорами  (стекло) ТУ</t>
  </si>
  <si>
    <t>4606338 00744 3</t>
  </si>
  <si>
    <t>Окра (бамия) маринованная (стекло) ТУ</t>
  </si>
  <si>
    <t>4606338 00750 4</t>
  </si>
  <si>
    <t>Солёные листья винограда (стекло) ТУ</t>
  </si>
  <si>
    <t>4606338 00749 8</t>
  </si>
  <si>
    <t>Баклажаны жаренные с перцем и чесноком  (стекло) ГОСТ</t>
  </si>
  <si>
    <t>4607027 37023 7</t>
  </si>
  <si>
    <t>Консервация урожая 2009 года</t>
  </si>
  <si>
    <t>Томатная паста 22-25% (жесть с ключом)</t>
  </si>
  <si>
    <t>4606338 00740 5</t>
  </si>
  <si>
    <t>Компот из сливы (стекло)</t>
  </si>
  <si>
    <t>4606338 00761 0</t>
  </si>
  <si>
    <t>Ассорти "Волжское" /огурцы,патиссоны /(стекло, твист)</t>
  </si>
  <si>
    <t>Консервация урожая 2009 года  ВЕСНА</t>
  </si>
  <si>
    <t>Соус шашлычный</t>
  </si>
  <si>
    <t>4606338 00755 9</t>
  </si>
  <si>
    <t>Соус к спагетти с базиликом</t>
  </si>
  <si>
    <t>4606338 00756 6</t>
  </si>
  <si>
    <t>Соус китайский полусладкий</t>
  </si>
  <si>
    <t>4606338 00759 7</t>
  </si>
  <si>
    <t>4606338 00758 0</t>
  </si>
  <si>
    <t>Соус пицца</t>
  </si>
  <si>
    <t>4606338 00760 3</t>
  </si>
  <si>
    <t>Огурчики пряные(стекло, твист)</t>
  </si>
  <si>
    <t>Соус итальянский с оливками</t>
  </si>
  <si>
    <t xml:space="preserve">Эман баялды (стекло) ТУ </t>
  </si>
  <si>
    <t>Овощная смесь с окрой (стекло) ТУ</t>
  </si>
  <si>
    <t>4606338 00767 2</t>
  </si>
  <si>
    <t>4606338 00766 5</t>
  </si>
  <si>
    <t>СП "АКТАШ-МЕВА" (Узбекистан)</t>
  </si>
  <si>
    <t>Огурцы консервированные  (стекло) ГОСТ</t>
  </si>
  <si>
    <t>4606338 00769 6</t>
  </si>
  <si>
    <t>Ассорти овощное /огурцы и томаты/ (№2)</t>
  </si>
  <si>
    <t>Томатная паста 23-27% (стекло (амфора))</t>
  </si>
  <si>
    <t>4606338 00771 9</t>
  </si>
  <si>
    <t>4606338 00636 1</t>
  </si>
  <si>
    <t>Томатная паста 22-25% (жесть)</t>
  </si>
  <si>
    <t>ОЖИД.</t>
  </si>
  <si>
    <t>Консервация урожая 2010 года</t>
  </si>
  <si>
    <t>4606338 00773 3</t>
  </si>
  <si>
    <t>4607027 37032 9</t>
  </si>
  <si>
    <t>4607027 37002 2</t>
  </si>
  <si>
    <t>4607027 37018 3</t>
  </si>
  <si>
    <t>4607027 37019 0</t>
  </si>
  <si>
    <t>ООО "Астраханка" (Россия)</t>
  </si>
  <si>
    <t>МИН</t>
  </si>
  <si>
    <t>МАКС</t>
  </si>
  <si>
    <t>от100 тыс.</t>
  </si>
  <si>
    <t>от200 тыс.</t>
  </si>
  <si>
    <t>от300 тыс.</t>
  </si>
  <si>
    <t>от400 тыс.</t>
  </si>
  <si>
    <t>от500 тыс.</t>
  </si>
  <si>
    <t>в упаковках</t>
  </si>
  <si>
    <t>Фасоль красная в томатном соусе (жесть)</t>
  </si>
  <si>
    <t>4606338 00701 6</t>
  </si>
  <si>
    <t>Огурчики пряные(стекло, твист) НОВЫЙ ТОВАР</t>
  </si>
  <si>
    <t>4606338 00763 4</t>
  </si>
  <si>
    <t>Икра из баклажанов (стекло) ГОСТ НОВЫЙ ТОВАР</t>
  </si>
  <si>
    <t>"Northern Food Co., Ltd" Тайланд</t>
  </si>
  <si>
    <t>4606338 00640 8</t>
  </si>
  <si>
    <t>Кукуруза сладкая консервированная (вакуум) НОВЫЙ ТОВАР</t>
  </si>
  <si>
    <t>Консервация урожая 2009 - 2010годов</t>
  </si>
  <si>
    <t>Прайс от 14.12.2010г.</t>
  </si>
  <si>
    <t>Чудо фасоль из печи</t>
  </si>
  <si>
    <t>4606338 00725 2</t>
  </si>
  <si>
    <t xml:space="preserve">Консервация урожая 2008 года  </t>
  </si>
  <si>
    <t>Томатная паста 25% (стекло) срок годности 3 года</t>
  </si>
  <si>
    <t>4606338 00741 2</t>
  </si>
  <si>
    <t>Томаты в томатной мякоти НОВЫЙ ТОВАР</t>
  </si>
  <si>
    <t>4606338 00781 8</t>
  </si>
  <si>
    <t>Ассорти Буковинское /томаты,перец,лук/(стекло, твист)</t>
  </si>
  <si>
    <t>4606338 00705 4</t>
  </si>
  <si>
    <t>4606338 00706 1</t>
  </si>
  <si>
    <t xml:space="preserve">Икра из кабачков (жесть) </t>
  </si>
  <si>
    <t>4606338 00774 0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</si>
</sst>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0\ &quot;р.&quot;_-;\-* #,##0.000\ &quot;р.&quot;_-;_-* &quot;-&quot;??\ &quot;р.&quot;_-;_-@_-"/>
    <numFmt numFmtId="173" formatCode="0.0%"/>
    <numFmt numFmtId="174" formatCode="#,##0.0"/>
    <numFmt numFmtId="175" formatCode="#,##0.00;[Red]#,##0.00"/>
    <numFmt numFmtId="176" formatCode="#,##0.00&quot;р.&quot;"/>
    <numFmt numFmtId="177" formatCode="0000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Ј&quot;#,##0;\-&quot;Ј&quot;#,##0"/>
    <numFmt numFmtId="187" formatCode="&quot;Ј&quot;#,##0;[Red]\-&quot;Ј&quot;#,##0"/>
    <numFmt numFmtId="188" formatCode="&quot;Ј&quot;#,##0.00;\-&quot;Ј&quot;#,##0.00"/>
    <numFmt numFmtId="189" formatCode="&quot;Ј&quot;#,##0.00;[Red]\-&quot;Ј&quot;#,##0.00"/>
    <numFmt numFmtId="190" formatCode="_-&quot;Ј&quot;* #,##0_-;\-&quot;Ј&quot;* #,##0_-;_-&quot;Ј&quot;* &quot;-&quot;_-;_-@_-"/>
    <numFmt numFmtId="191" formatCode="_-* #,##0_-;\-* #,##0_-;_-* &quot;-&quot;_-;_-@_-"/>
    <numFmt numFmtId="192" formatCode="_-&quot;Ј&quot;* #,##0.00_-;\-&quot;Ј&quot;* #,##0.00_-;_-&quot;Ј&quot;* &quot;-&quot;??_-;_-@_-"/>
    <numFmt numFmtId="193" formatCode="_-* #,##0.00_-;\-* #,##0.00_-;_-* &quot;-&quot;??_-;_-@_-"/>
    <numFmt numFmtId="194" formatCode="_-* #,##0.0\ _р_._-;\-* #,##0.0\ _р_._-;_-* &quot;-&quot;??\ _р_._-;_-@_-"/>
    <numFmt numFmtId="195" formatCode="_-* #,##0\ _р_._-;\-* #,##0\ _р_._-;_-* &quot;-&quot;??\ _р_._-;_-@_-"/>
    <numFmt numFmtId="196" formatCode="#,##0.000"/>
    <numFmt numFmtId="197" formatCode="0.0"/>
    <numFmt numFmtId="198" formatCode="0.000"/>
    <numFmt numFmtId="199" formatCode="#,##0.0000"/>
    <numFmt numFmtId="200" formatCode="0.0000"/>
    <numFmt numFmtId="201" formatCode="d/m"/>
    <numFmt numFmtId="202" formatCode="dd/mm/yy"/>
    <numFmt numFmtId="203" formatCode="0.00;[Red]0.00"/>
    <numFmt numFmtId="204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12"/>
      <name val="Arial Cyr"/>
      <family val="0"/>
    </font>
    <font>
      <b/>
      <i/>
      <sz val="10"/>
      <color indexed="8"/>
      <name val="Arial Cyr"/>
      <family val="0"/>
    </font>
    <font>
      <b/>
      <i/>
      <sz val="12"/>
      <color indexed="8"/>
      <name val="Courier New Cyr"/>
      <family val="3"/>
    </font>
    <font>
      <sz val="10"/>
      <color indexed="8"/>
      <name val="Arial Cyr"/>
      <family val="0"/>
    </font>
    <font>
      <b/>
      <i/>
      <sz val="14"/>
      <color indexed="8"/>
      <name val="Arial Cyr"/>
      <family val="0"/>
    </font>
    <font>
      <b/>
      <i/>
      <sz val="14"/>
      <color indexed="8"/>
      <name val="Courier New Cyr"/>
      <family val="3"/>
    </font>
    <font>
      <b/>
      <i/>
      <sz val="11"/>
      <color indexed="8"/>
      <name val="Arial Cyr"/>
      <family val="2"/>
    </font>
    <font>
      <sz val="12"/>
      <color indexed="8"/>
      <name val="Arial Cyr"/>
      <family val="2"/>
    </font>
    <font>
      <b/>
      <i/>
      <sz val="11.5"/>
      <color indexed="8"/>
      <name val="Courier New Cyr"/>
      <family val="3"/>
    </font>
    <font>
      <b/>
      <i/>
      <sz val="12"/>
      <name val="Arial Cyr"/>
      <family val="2"/>
    </font>
    <font>
      <sz val="14"/>
      <name val="Arial Cyr"/>
      <family val="2"/>
    </font>
    <font>
      <b/>
      <i/>
      <sz val="8"/>
      <name val="Arial Cyr"/>
      <family val="0"/>
    </font>
    <font>
      <b/>
      <sz val="8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6"/>
      <color indexed="8"/>
      <name val="Arial Cyr"/>
      <family val="0"/>
    </font>
    <font>
      <b/>
      <i/>
      <u val="single"/>
      <sz val="22"/>
      <color indexed="8"/>
      <name val="Arial Cyr"/>
      <family val="0"/>
    </font>
    <font>
      <sz val="14"/>
      <color indexed="8"/>
      <name val="Arial Cyr"/>
      <family val="2"/>
    </font>
    <font>
      <b/>
      <i/>
      <sz val="11"/>
      <name val="Arial Cyr"/>
      <family val="2"/>
    </font>
    <font>
      <b/>
      <sz val="24"/>
      <name val="Arial Cyr"/>
      <family val="0"/>
    </font>
    <font>
      <b/>
      <sz val="14"/>
      <name val="Arial Cyr"/>
      <family val="2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color indexed="12"/>
      <name val="Arial Cyr"/>
      <family val="0"/>
    </font>
    <font>
      <b/>
      <sz val="11"/>
      <name val="Arial Cyr"/>
      <family val="0"/>
    </font>
    <font>
      <sz val="16"/>
      <color indexed="8"/>
      <name val="Arial Cyr"/>
      <family val="0"/>
    </font>
    <font>
      <b/>
      <i/>
      <sz val="22"/>
      <color indexed="8"/>
      <name val="Arial Cyr"/>
      <family val="0"/>
    </font>
    <font>
      <b/>
      <sz val="16"/>
      <name val="Arial Cyr"/>
      <family val="0"/>
    </font>
    <font>
      <b/>
      <sz val="20"/>
      <name val="Arial Cyr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8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7" borderId="1" applyNumberFormat="0" applyAlignment="0" applyProtection="0"/>
    <xf numFmtId="0" fontId="37" fillId="15" borderId="2" applyNumberFormat="0" applyAlignment="0" applyProtection="0"/>
    <xf numFmtId="0" fontId="38" fillId="15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16" borderId="7" applyNumberFormat="0" applyAlignment="0" applyProtection="0"/>
    <xf numFmtId="0" fontId="44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46" fillId="1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6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15" borderId="0" xfId="0" applyFill="1" applyBorder="1" applyAlignment="1">
      <alignment/>
    </xf>
    <xf numFmtId="0" fontId="16" fillId="15" borderId="0" xfId="0" applyFont="1" applyFill="1" applyBorder="1" applyAlignment="1">
      <alignment horizontal="center"/>
    </xf>
    <xf numFmtId="0" fontId="16" fillId="15" borderId="0" xfId="0" applyFont="1" applyFill="1" applyBorder="1" applyAlignment="1">
      <alignment horizontal="center" vertical="top"/>
    </xf>
    <xf numFmtId="4" fontId="11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4" fillId="15" borderId="0" xfId="0" applyNumberFormat="1" applyFont="1" applyFill="1" applyBorder="1" applyAlignment="1">
      <alignment horizontal="left"/>
    </xf>
    <xf numFmtId="0" fontId="4" fillId="15" borderId="0" xfId="0" applyFont="1" applyFill="1" applyBorder="1" applyAlignment="1">
      <alignment horizontal="center"/>
    </xf>
    <xf numFmtId="49" fontId="5" fillId="15" borderId="0" xfId="0" applyNumberFormat="1" applyFont="1" applyFill="1" applyBorder="1" applyAlignment="1">
      <alignment horizontal="left"/>
    </xf>
    <xf numFmtId="0" fontId="6" fillId="15" borderId="0" xfId="0" applyFont="1" applyFill="1" applyBorder="1" applyAlignment="1" quotePrefix="1">
      <alignment horizontal="center"/>
    </xf>
    <xf numFmtId="0" fontId="6" fillId="15" borderId="0" xfId="0" applyFont="1" applyFill="1" applyBorder="1" applyAlignment="1">
      <alignment horizontal="center"/>
    </xf>
    <xf numFmtId="49" fontId="5" fillId="15" borderId="0" xfId="0" applyNumberFormat="1" applyFont="1" applyFill="1" applyBorder="1" applyAlignment="1" quotePrefix="1">
      <alignment horizontal="left"/>
    </xf>
    <xf numFmtId="49" fontId="7" fillId="15" borderId="0" xfId="0" applyNumberFormat="1" applyFont="1" applyFill="1" applyBorder="1" applyAlignment="1">
      <alignment horizontal="left"/>
    </xf>
    <xf numFmtId="0" fontId="8" fillId="15" borderId="0" xfId="0" applyFont="1" applyFill="1" applyBorder="1" applyAlignment="1">
      <alignment horizontal="center"/>
    </xf>
    <xf numFmtId="49" fontId="9" fillId="15" borderId="0" xfId="0" applyNumberFormat="1" applyFont="1" applyFill="1" applyBorder="1" applyAlignment="1">
      <alignment horizontal="left"/>
    </xf>
    <xf numFmtId="202" fontId="9" fillId="15" borderId="0" xfId="0" applyNumberFormat="1" applyFont="1" applyFill="1" applyBorder="1" applyAlignment="1">
      <alignment horizontal="center"/>
    </xf>
    <xf numFmtId="49" fontId="10" fillId="15" borderId="0" xfId="0" applyNumberFormat="1" applyFont="1" applyFill="1" applyBorder="1" applyAlignment="1">
      <alignment horizontal="left"/>
    </xf>
    <xf numFmtId="0" fontId="9" fillId="15" borderId="0" xfId="0" applyFont="1" applyFill="1" applyBorder="1" applyAlignment="1">
      <alignment horizontal="center"/>
    </xf>
    <xf numFmtId="0" fontId="14" fillId="15" borderId="10" xfId="0" applyFont="1" applyFill="1" applyBorder="1" applyAlignment="1">
      <alignment horizontal="center"/>
    </xf>
    <xf numFmtId="198" fontId="0" fillId="15" borderId="10" xfId="0" applyNumberFormat="1" applyFill="1" applyBorder="1" applyAlignment="1">
      <alignment/>
    </xf>
    <xf numFmtId="2" fontId="0" fillId="15" borderId="10" xfId="0" applyNumberFormat="1" applyFill="1" applyBorder="1" applyAlignment="1">
      <alignment/>
    </xf>
    <xf numFmtId="3" fontId="0" fillId="15" borderId="10" xfId="60" applyNumberFormat="1" applyFill="1" applyBorder="1" applyAlignment="1">
      <alignment/>
    </xf>
    <xf numFmtId="49" fontId="12" fillId="15" borderId="10" xfId="0" applyNumberFormat="1" applyFont="1" applyFill="1" applyBorder="1" applyAlignment="1">
      <alignment horizontal="center"/>
    </xf>
    <xf numFmtId="0" fontId="0" fillId="15" borderId="0" xfId="0" applyFill="1" applyBorder="1" applyAlignment="1">
      <alignment/>
    </xf>
    <xf numFmtId="49" fontId="19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 quotePrefix="1">
      <alignment horizontal="center"/>
    </xf>
    <xf numFmtId="4" fontId="21" fillId="0" borderId="11" xfId="0" applyNumberFormat="1" applyFont="1" applyFill="1" applyBorder="1" applyAlignment="1">
      <alignment horizontal="center"/>
    </xf>
    <xf numFmtId="0" fontId="22" fillId="15" borderId="12" xfId="0" applyFont="1" applyFill="1" applyBorder="1" applyAlignment="1" quotePrefix="1">
      <alignment horizontal="center"/>
    </xf>
    <xf numFmtId="0" fontId="22" fillId="15" borderId="13" xfId="0" applyFont="1" applyFill="1" applyBorder="1" applyAlignment="1" quotePrefix="1">
      <alignment horizontal="center"/>
    </xf>
    <xf numFmtId="0" fontId="22" fillId="15" borderId="14" xfId="0" applyFont="1" applyFill="1" applyBorder="1" applyAlignment="1">
      <alignment horizontal="center" vertical="top"/>
    </xf>
    <xf numFmtId="0" fontId="22" fillId="15" borderId="15" xfId="0" applyFont="1" applyFill="1" applyBorder="1" applyAlignment="1">
      <alignment horizontal="center"/>
    </xf>
    <xf numFmtId="0" fontId="22" fillId="15" borderId="16" xfId="0" applyFont="1" applyFill="1" applyBorder="1" applyAlignment="1">
      <alignment horizontal="center"/>
    </xf>
    <xf numFmtId="2" fontId="22" fillId="0" borderId="17" xfId="60" applyNumberFormat="1" applyFont="1" applyFill="1" applyBorder="1" applyAlignment="1">
      <alignment horizontal="center" vertical="top"/>
    </xf>
    <xf numFmtId="2" fontId="22" fillId="0" borderId="18" xfId="60" applyNumberFormat="1" applyFont="1" applyFill="1" applyBorder="1" applyAlignment="1">
      <alignment horizontal="center"/>
    </xf>
    <xf numFmtId="0" fontId="23" fillId="15" borderId="10" xfId="0" applyFont="1" applyFill="1" applyBorder="1" applyAlignment="1">
      <alignment/>
    </xf>
    <xf numFmtId="0" fontId="14" fillId="15" borderId="11" xfId="57" applyNumberFormat="1" applyFont="1" applyFill="1" applyBorder="1" applyAlignment="1">
      <alignment/>
    </xf>
    <xf numFmtId="0" fontId="21" fillId="15" borderId="11" xfId="0" applyFont="1" applyFill="1" applyBorder="1" applyAlignment="1">
      <alignment horizontal="center"/>
    </xf>
    <xf numFmtId="0" fontId="21" fillId="15" borderId="11" xfId="0" applyFont="1" applyFill="1" applyBorder="1" applyAlignment="1" quotePrefix="1">
      <alignment horizontal="center"/>
    </xf>
    <xf numFmtId="4" fontId="21" fillId="15" borderId="11" xfId="0" applyNumberFormat="1" applyFont="1" applyFill="1" applyBorder="1" applyAlignment="1">
      <alignment horizontal="center"/>
    </xf>
    <xf numFmtId="0" fontId="0" fillId="15" borderId="0" xfId="0" applyFill="1" applyAlignment="1">
      <alignment/>
    </xf>
    <xf numFmtId="0" fontId="24" fillId="15" borderId="0" xfId="0" applyFont="1" applyFill="1" applyBorder="1" applyAlignment="1">
      <alignment/>
    </xf>
    <xf numFmtId="9" fontId="0" fillId="15" borderId="0" xfId="57" applyFont="1" applyFill="1" applyBorder="1" applyAlignment="1">
      <alignment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quotePrefix="1">
      <alignment horizontal="center"/>
    </xf>
    <xf numFmtId="4" fontId="25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1" fillId="0" borderId="11" xfId="0" applyFont="1" applyFill="1" applyBorder="1" applyAlignment="1">
      <alignment horizontal="center"/>
    </xf>
    <xf numFmtId="0" fontId="27" fillId="15" borderId="0" xfId="0" applyFont="1" applyFill="1" applyBorder="1" applyAlignment="1">
      <alignment horizontal="center"/>
    </xf>
    <xf numFmtId="0" fontId="28" fillId="15" borderId="0" xfId="0" applyFont="1" applyFill="1" applyBorder="1" applyAlignment="1">
      <alignment/>
    </xf>
    <xf numFmtId="0" fontId="28" fillId="15" borderId="10" xfId="0" applyFont="1" applyFill="1" applyBorder="1" applyAlignment="1">
      <alignment horizontal="center"/>
    </xf>
    <xf numFmtId="0" fontId="22" fillId="15" borderId="19" xfId="0" applyFont="1" applyFill="1" applyBorder="1" applyAlignment="1">
      <alignment horizontal="center"/>
    </xf>
    <xf numFmtId="0" fontId="22" fillId="15" borderId="2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4" fontId="21" fillId="0" borderId="11" xfId="0" applyNumberFormat="1" applyFont="1" applyFill="1" applyBorder="1" applyAlignment="1">
      <alignment horizontal="center"/>
    </xf>
    <xf numFmtId="49" fontId="21" fillId="15" borderId="21" xfId="0" applyNumberFormat="1" applyFont="1" applyFill="1" applyBorder="1" applyAlignment="1">
      <alignment horizontal="left"/>
    </xf>
    <xf numFmtId="4" fontId="21" fillId="15" borderId="22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21" fillId="15" borderId="22" xfId="0" applyFont="1" applyFill="1" applyBorder="1" applyAlignment="1">
      <alignment horizontal="center"/>
    </xf>
    <xf numFmtId="0" fontId="21" fillId="15" borderId="22" xfId="0" applyFont="1" applyFill="1" applyBorder="1" applyAlignment="1" quotePrefix="1">
      <alignment horizontal="center"/>
    </xf>
    <xf numFmtId="3" fontId="25" fillId="0" borderId="24" xfId="0" applyNumberFormat="1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15" borderId="11" xfId="0" applyFont="1" applyFill="1" applyBorder="1" applyAlignment="1">
      <alignment horizontal="center"/>
    </xf>
    <xf numFmtId="0" fontId="25" fillId="15" borderId="11" xfId="0" applyFont="1" applyFill="1" applyBorder="1" applyAlignment="1" quotePrefix="1">
      <alignment horizontal="center"/>
    </xf>
    <xf numFmtId="4" fontId="25" fillId="15" borderId="11" xfId="0" applyNumberFormat="1" applyFont="1" applyFill="1" applyBorder="1" applyAlignment="1">
      <alignment horizontal="center"/>
    </xf>
    <xf numFmtId="0" fontId="1" fillId="15" borderId="0" xfId="0" applyFont="1" applyFill="1" applyAlignment="1">
      <alignment/>
    </xf>
    <xf numFmtId="49" fontId="30" fillId="0" borderId="0" xfId="0" applyNumberFormat="1" applyFont="1" applyFill="1" applyBorder="1" applyAlignment="1">
      <alignment horizontal="left"/>
    </xf>
    <xf numFmtId="4" fontId="29" fillId="0" borderId="11" xfId="0" applyNumberFormat="1" applyFont="1" applyFill="1" applyBorder="1" applyAlignment="1">
      <alignment horizontal="center"/>
    </xf>
    <xf numFmtId="0" fontId="14" fillId="18" borderId="11" xfId="57" applyNumberFormat="1" applyFont="1" applyFill="1" applyBorder="1" applyAlignment="1">
      <alignment/>
    </xf>
    <xf numFmtId="4" fontId="21" fillId="18" borderId="11" xfId="0" applyNumberFormat="1" applyFont="1" applyFill="1" applyBorder="1" applyAlignment="1">
      <alignment horizontal="center"/>
    </xf>
    <xf numFmtId="49" fontId="21" fillId="0" borderId="24" xfId="0" applyNumberFormat="1" applyFont="1" applyFill="1" applyBorder="1" applyAlignment="1">
      <alignment horizontal="left"/>
    </xf>
    <xf numFmtId="0" fontId="21" fillId="0" borderId="25" xfId="0" applyFont="1" applyFill="1" applyBorder="1" applyAlignment="1">
      <alignment horizontal="center"/>
    </xf>
    <xf numFmtId="0" fontId="21" fillId="0" borderId="11" xfId="0" applyFont="1" applyFill="1" applyBorder="1" applyAlignment="1" quotePrefix="1">
      <alignment horizontal="center"/>
    </xf>
    <xf numFmtId="0" fontId="21" fillId="0" borderId="26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49" fontId="14" fillId="0" borderId="24" xfId="0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3" fontId="25" fillId="0" borderId="11" xfId="0" applyNumberFormat="1" applyFont="1" applyFill="1" applyBorder="1" applyAlignment="1">
      <alignment horizontal="center"/>
    </xf>
    <xf numFmtId="0" fontId="21" fillId="15" borderId="11" xfId="0" applyFont="1" applyFill="1" applyBorder="1" applyAlignment="1">
      <alignment horizontal="center"/>
    </xf>
    <xf numFmtId="0" fontId="21" fillId="15" borderId="11" xfId="0" applyFont="1" applyFill="1" applyBorder="1" applyAlignment="1" quotePrefix="1">
      <alignment horizontal="center"/>
    </xf>
    <xf numFmtId="4" fontId="21" fillId="15" borderId="11" xfId="0" applyNumberFormat="1" applyFont="1" applyFill="1" applyBorder="1" applyAlignment="1">
      <alignment horizontal="center"/>
    </xf>
    <xf numFmtId="49" fontId="13" fillId="15" borderId="28" xfId="0" applyNumberFormat="1" applyFont="1" applyFill="1" applyBorder="1" applyAlignment="1">
      <alignment horizontal="center"/>
    </xf>
    <xf numFmtId="49" fontId="15" fillId="15" borderId="29" xfId="0" applyNumberFormat="1" applyFont="1" applyFill="1" applyBorder="1" applyAlignment="1">
      <alignment horizontal="center" vertical="top"/>
    </xf>
    <xf numFmtId="49" fontId="21" fillId="0" borderId="24" xfId="0" applyNumberFormat="1" applyFont="1" applyFill="1" applyBorder="1" applyAlignment="1">
      <alignment horizontal="left"/>
    </xf>
    <xf numFmtId="49" fontId="25" fillId="0" borderId="24" xfId="0" applyNumberFormat="1" applyFont="1" applyFill="1" applyBorder="1" applyAlignment="1">
      <alignment horizontal="left"/>
    </xf>
    <xf numFmtId="49" fontId="21" fillId="15" borderId="24" xfId="0" applyNumberFormat="1" applyFont="1" applyFill="1" applyBorder="1" applyAlignment="1">
      <alignment horizontal="left"/>
    </xf>
    <xf numFmtId="49" fontId="25" fillId="15" borderId="24" xfId="0" applyNumberFormat="1" applyFont="1" applyFill="1" applyBorder="1" applyAlignment="1">
      <alignment horizontal="left"/>
    </xf>
    <xf numFmtId="0" fontId="31" fillId="0" borderId="0" xfId="0" applyFont="1" applyAlignment="1">
      <alignment/>
    </xf>
    <xf numFmtId="0" fontId="31" fillId="15" borderId="0" xfId="0" applyFont="1" applyFill="1" applyBorder="1" applyAlignment="1">
      <alignment/>
    </xf>
    <xf numFmtId="0" fontId="31" fillId="0" borderId="11" xfId="0" applyFont="1" applyBorder="1" applyAlignment="1">
      <alignment/>
    </xf>
    <xf numFmtId="0" fontId="32" fillId="15" borderId="0" xfId="0" applyFont="1" applyFill="1" applyBorder="1" applyAlignment="1">
      <alignment/>
    </xf>
    <xf numFmtId="4" fontId="25" fillId="18" borderId="11" xfId="0" applyNumberFormat="1" applyFont="1" applyFill="1" applyBorder="1" applyAlignment="1">
      <alignment horizontal="center"/>
    </xf>
    <xf numFmtId="49" fontId="25" fillId="0" borderId="22" xfId="0" applyNumberFormat="1" applyFont="1" applyFill="1" applyBorder="1" applyAlignment="1">
      <alignment horizontal="left"/>
    </xf>
    <xf numFmtId="0" fontId="25" fillId="0" borderId="22" xfId="0" applyFont="1" applyFill="1" applyBorder="1" applyAlignment="1">
      <alignment horizontal="center"/>
    </xf>
    <xf numFmtId="0" fontId="25" fillId="0" borderId="22" xfId="0" applyFont="1" applyFill="1" applyBorder="1" applyAlignment="1" quotePrefix="1">
      <alignment horizontal="center"/>
    </xf>
    <xf numFmtId="14" fontId="31" fillId="0" borderId="11" xfId="0" applyNumberFormat="1" applyFont="1" applyBorder="1" applyAlignment="1">
      <alignment/>
    </xf>
    <xf numFmtId="0" fontId="33" fillId="15" borderId="11" xfId="0" applyFont="1" applyFill="1" applyBorder="1" applyAlignment="1">
      <alignment/>
    </xf>
    <xf numFmtId="49" fontId="21" fillId="15" borderId="21" xfId="0" applyNumberFormat="1" applyFont="1" applyFill="1" applyBorder="1" applyAlignment="1">
      <alignment horizontal="left"/>
    </xf>
    <xf numFmtId="4" fontId="21" fillId="15" borderId="22" xfId="0" applyNumberFormat="1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0" fontId="0" fillId="15" borderId="0" xfId="0" applyFont="1" applyFill="1" applyAlignment="1">
      <alignment/>
    </xf>
    <xf numFmtId="1" fontId="25" fillId="0" borderId="11" xfId="0" applyNumberFormat="1" applyFont="1" applyFill="1" applyBorder="1" applyAlignment="1" quotePrefix="1">
      <alignment horizontal="center"/>
    </xf>
    <xf numFmtId="0" fontId="24" fillId="0" borderId="11" xfId="0" applyFont="1" applyBorder="1" applyAlignment="1">
      <alignment horizontal="center"/>
    </xf>
    <xf numFmtId="49" fontId="21" fillId="18" borderId="24" xfId="0" applyNumberFormat="1" applyFont="1" applyFill="1" applyBorder="1" applyAlignment="1">
      <alignment horizontal="left"/>
    </xf>
    <xf numFmtId="0" fontId="21" fillId="18" borderId="11" xfId="0" applyFont="1" applyFill="1" applyBorder="1" applyAlignment="1">
      <alignment horizontal="center"/>
    </xf>
    <xf numFmtId="0" fontId="21" fillId="18" borderId="11" xfId="0" applyFont="1" applyFill="1" applyBorder="1" applyAlignment="1" quotePrefix="1">
      <alignment horizontal="center"/>
    </xf>
    <xf numFmtId="0" fontId="25" fillId="18" borderId="11" xfId="0" applyFont="1" applyFill="1" applyBorder="1" applyAlignment="1">
      <alignment horizontal="center"/>
    </xf>
    <xf numFmtId="0" fontId="0" fillId="18" borderId="0" xfId="0" applyFill="1" applyAlignment="1">
      <alignment/>
    </xf>
    <xf numFmtId="14" fontId="3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5" fillId="18" borderId="11" xfId="0" applyFont="1" applyFill="1" applyBorder="1" applyAlignment="1" quotePrefix="1">
      <alignment horizontal="center"/>
    </xf>
    <xf numFmtId="0" fontId="1" fillId="18" borderId="0" xfId="0" applyFont="1" applyFill="1" applyAlignment="1">
      <alignment/>
    </xf>
    <xf numFmtId="0" fontId="31" fillId="18" borderId="11" xfId="0" applyFont="1" applyFill="1" applyBorder="1" applyAlignment="1">
      <alignment/>
    </xf>
    <xf numFmtId="0" fontId="14" fillId="18" borderId="11" xfId="57" applyNumberFormat="1" applyFont="1" applyFill="1" applyBorder="1" applyAlignment="1">
      <alignment/>
    </xf>
    <xf numFmtId="0" fontId="14" fillId="2" borderId="11" xfId="57" applyNumberFormat="1" applyFont="1" applyFill="1" applyBorder="1" applyAlignment="1">
      <alignment/>
    </xf>
    <xf numFmtId="2" fontId="22" fillId="0" borderId="18" xfId="60" applyNumberFormat="1" applyFont="1" applyFill="1" applyBorder="1" applyAlignment="1">
      <alignment horizontal="center"/>
    </xf>
    <xf numFmtId="2" fontId="22" fillId="0" borderId="17" xfId="6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14" fillId="0" borderId="11" xfId="57" applyNumberFormat="1" applyFont="1" applyFill="1" applyBorder="1" applyAlignment="1">
      <alignment/>
    </xf>
    <xf numFmtId="0" fontId="24" fillId="0" borderId="11" xfId="57" applyNumberFormat="1" applyFont="1" applyFill="1" applyBorder="1" applyAlignment="1">
      <alignment/>
    </xf>
    <xf numFmtId="0" fontId="14" fillId="0" borderId="11" xfId="57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14" fillId="0" borderId="22" xfId="57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31" fillId="18" borderId="11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 quotePrefix="1">
      <alignment horizontal="center"/>
    </xf>
    <xf numFmtId="4" fontId="21" fillId="0" borderId="0" xfId="0" applyNumberFormat="1" applyFont="1" applyFill="1" applyBorder="1" applyAlignment="1">
      <alignment horizontal="center"/>
    </xf>
    <xf numFmtId="0" fontId="14" fillId="0" borderId="0" xfId="57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49" fontId="50" fillId="0" borderId="0" xfId="0" applyNumberFormat="1" applyFont="1" applyFill="1" applyBorder="1" applyAlignment="1">
      <alignment horizontal="left"/>
    </xf>
    <xf numFmtId="49" fontId="25" fillId="18" borderId="24" xfId="0" applyNumberFormat="1" applyFont="1" applyFill="1" applyBorder="1" applyAlignment="1">
      <alignment horizontal="left"/>
    </xf>
    <xf numFmtId="1" fontId="25" fillId="18" borderId="11" xfId="0" applyNumberFormat="1" applyFont="1" applyFill="1" applyBorder="1" applyAlignment="1" quotePrefix="1">
      <alignment horizontal="center"/>
    </xf>
    <xf numFmtId="49" fontId="21" fillId="18" borderId="21" xfId="0" applyNumberFormat="1" applyFont="1" applyFill="1" applyBorder="1" applyAlignment="1">
      <alignment horizontal="left"/>
    </xf>
    <xf numFmtId="0" fontId="21" fillId="18" borderId="22" xfId="0" applyFont="1" applyFill="1" applyBorder="1" applyAlignment="1">
      <alignment horizontal="center"/>
    </xf>
    <xf numFmtId="0" fontId="21" fillId="18" borderId="22" xfId="0" applyFont="1" applyFill="1" applyBorder="1" applyAlignment="1" quotePrefix="1">
      <alignment horizontal="center"/>
    </xf>
    <xf numFmtId="4" fontId="21" fillId="18" borderId="22" xfId="0" applyNumberFormat="1" applyFont="1" applyFill="1" applyBorder="1" applyAlignment="1">
      <alignment horizontal="center"/>
    </xf>
    <xf numFmtId="0" fontId="14" fillId="18" borderId="11" xfId="57" applyNumberFormat="1" applyFont="1" applyFill="1" applyBorder="1" applyAlignment="1">
      <alignment/>
    </xf>
    <xf numFmtId="0" fontId="14" fillId="0" borderId="0" xfId="57" applyNumberFormat="1" applyFont="1" applyFill="1" applyBorder="1" applyAlignment="1">
      <alignment/>
    </xf>
    <xf numFmtId="14" fontId="31" fillId="0" borderId="26" xfId="0" applyNumberFormat="1" applyFont="1" applyBorder="1" applyAlignment="1">
      <alignment/>
    </xf>
    <xf numFmtId="49" fontId="21" fillId="0" borderId="30" xfId="0" applyNumberFormat="1" applyFont="1" applyFill="1" applyBorder="1" applyAlignment="1">
      <alignment horizontal="left"/>
    </xf>
    <xf numFmtId="0" fontId="21" fillId="0" borderId="26" xfId="0" applyFont="1" applyFill="1" applyBorder="1" applyAlignment="1">
      <alignment horizontal="center"/>
    </xf>
    <xf numFmtId="0" fontId="21" fillId="0" borderId="26" xfId="0" applyFont="1" applyFill="1" applyBorder="1" applyAlignment="1" quotePrefix="1">
      <alignment horizontal="center"/>
    </xf>
    <xf numFmtId="4" fontId="21" fillId="0" borderId="26" xfId="0" applyNumberFormat="1" applyFont="1" applyFill="1" applyBorder="1" applyAlignment="1">
      <alignment horizontal="center"/>
    </xf>
    <xf numFmtId="0" fontId="14" fillId="15" borderId="26" xfId="57" applyNumberFormat="1" applyFont="1" applyFill="1" applyBorder="1" applyAlignment="1">
      <alignment/>
    </xf>
    <xf numFmtId="0" fontId="14" fillId="0" borderId="26" xfId="57" applyNumberFormat="1" applyFont="1" applyFill="1" applyBorder="1" applyAlignment="1">
      <alignment/>
    </xf>
    <xf numFmtId="0" fontId="25" fillId="0" borderId="26" xfId="0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left"/>
    </xf>
    <xf numFmtId="0" fontId="31" fillId="0" borderId="11" xfId="0" applyFont="1" applyFill="1" applyBorder="1" applyAlignment="1">
      <alignment/>
    </xf>
    <xf numFmtId="0" fontId="14" fillId="0" borderId="11" xfId="57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3" fillId="15" borderId="31" xfId="0" applyFont="1" applyFill="1" applyBorder="1" applyAlignment="1">
      <alignment vertical="top"/>
    </xf>
    <xf numFmtId="0" fontId="13" fillId="15" borderId="32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</xdr:col>
      <xdr:colOff>133350</xdr:colOff>
      <xdr:row>5</xdr:row>
      <xdr:rowOff>304800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72402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09"/>
  <sheetViews>
    <sheetView showZeros="0" tabSelected="1" view="pageBreakPreview" zoomScale="50" zoomScaleNormal="50" zoomScaleSheetLayoutView="50" workbookViewId="0" topLeftCell="B1">
      <selection activeCell="O1" sqref="O1:O16384"/>
    </sheetView>
  </sheetViews>
  <sheetFormatPr defaultColWidth="9.00390625" defaultRowHeight="12.75"/>
  <cols>
    <col min="1" max="1" width="20.875" style="98" customWidth="1"/>
    <col min="2" max="2" width="105.375" style="5" customWidth="1"/>
    <col min="3" max="3" width="9.25390625" style="8" customWidth="1"/>
    <col min="4" max="4" width="8.25390625" style="8" customWidth="1"/>
    <col min="5" max="5" width="10.625" style="8" customWidth="1"/>
    <col min="6" max="6" width="10.875" style="8" customWidth="1"/>
    <col min="7" max="8" width="14.625" style="6" customWidth="1"/>
    <col min="9" max="10" width="14.75390625" style="6" customWidth="1"/>
    <col min="11" max="14" width="14.125" style="6" customWidth="1"/>
    <col min="15" max="15" width="18.00390625" style="138" hidden="1" customWidth="1"/>
    <col min="16" max="16" width="27.625" style="58" hidden="1" customWidth="1"/>
    <col min="17" max="17" width="25.375" style="58" customWidth="1"/>
  </cols>
  <sheetData>
    <row r="1" spans="2:17" ht="12" customHeight="1">
      <c r="B1" s="9"/>
      <c r="C1" s="10"/>
      <c r="D1" s="10" t="s">
        <v>0</v>
      </c>
      <c r="E1" s="10"/>
      <c r="F1" s="10"/>
      <c r="G1" s="26"/>
      <c r="H1" s="26"/>
      <c r="I1" s="26"/>
      <c r="J1" s="26"/>
      <c r="K1" s="26"/>
      <c r="L1" s="26"/>
      <c r="M1" s="26"/>
      <c r="N1" s="26"/>
      <c r="O1" s="133"/>
      <c r="P1" s="52" t="s">
        <v>0</v>
      </c>
      <c r="Q1" s="52" t="s">
        <v>0</v>
      </c>
    </row>
    <row r="2" spans="2:17" ht="20.25">
      <c r="B2" s="11" t="s">
        <v>1</v>
      </c>
      <c r="C2" s="1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33"/>
      <c r="P2" s="53"/>
      <c r="Q2" s="53"/>
    </row>
    <row r="3" spans="2:17" ht="15.75" customHeight="1">
      <c r="B3" s="11" t="s">
        <v>2</v>
      </c>
      <c r="C3" s="13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33"/>
      <c r="P3" s="53"/>
      <c r="Q3" s="53"/>
    </row>
    <row r="4" spans="2:17" ht="16.5" customHeight="1">
      <c r="B4" s="14" t="s">
        <v>7</v>
      </c>
      <c r="C4" s="12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33"/>
      <c r="P4" s="53"/>
      <c r="Q4" s="53"/>
    </row>
    <row r="5" spans="2:17" ht="20.25">
      <c r="B5" s="15"/>
      <c r="C5" s="1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33"/>
      <c r="P5" s="53"/>
      <c r="Q5" s="53"/>
    </row>
    <row r="6" spans="2:17" ht="34.5" customHeight="1">
      <c r="B6" s="17"/>
      <c r="C6" s="18"/>
      <c r="D6" s="101" t="s">
        <v>171</v>
      </c>
      <c r="E6" s="45"/>
      <c r="F6" s="45"/>
      <c r="G6" s="26"/>
      <c r="H6" s="26"/>
      <c r="I6" s="26"/>
      <c r="J6" s="26"/>
      <c r="K6" s="26"/>
      <c r="L6" s="26"/>
      <c r="M6" s="26"/>
      <c r="N6" s="26"/>
      <c r="O6" s="133"/>
      <c r="P6" s="53"/>
      <c r="Q6" s="53"/>
    </row>
    <row r="7" spans="2:17" ht="3.75" customHeight="1">
      <c r="B7" s="19"/>
      <c r="C7" s="20" t="s">
        <v>0</v>
      </c>
      <c r="D7" s="46"/>
      <c r="E7" s="26"/>
      <c r="F7" s="26"/>
      <c r="G7" s="26"/>
      <c r="H7" s="26"/>
      <c r="I7" s="26"/>
      <c r="J7" s="26"/>
      <c r="K7" s="26"/>
      <c r="L7" s="26"/>
      <c r="M7" s="26"/>
      <c r="N7" s="26"/>
      <c r="O7" s="133"/>
      <c r="P7" s="53"/>
      <c r="Q7" s="53"/>
    </row>
    <row r="8" spans="1:17" s="1" customFormat="1" ht="39" customHeight="1" thickBot="1">
      <c r="A8" s="99"/>
      <c r="B8" s="39" t="s">
        <v>170</v>
      </c>
      <c r="C8" s="25"/>
      <c r="D8" s="21" t="s">
        <v>0</v>
      </c>
      <c r="E8" s="21"/>
      <c r="F8" s="21"/>
      <c r="G8" s="22"/>
      <c r="H8" s="22"/>
      <c r="I8" s="23"/>
      <c r="J8" s="23"/>
      <c r="K8" s="24"/>
      <c r="L8" s="24"/>
      <c r="M8" s="24"/>
      <c r="N8" s="24"/>
      <c r="O8" s="134"/>
      <c r="P8" s="54" t="s">
        <v>0</v>
      </c>
      <c r="Q8" s="54" t="s">
        <v>0</v>
      </c>
    </row>
    <row r="9" spans="1:17" s="2" customFormat="1" ht="18" customHeight="1" thickTop="1">
      <c r="A9" s="166"/>
      <c r="B9" s="92" t="s">
        <v>3</v>
      </c>
      <c r="C9" s="32" t="s">
        <v>14</v>
      </c>
      <c r="D9" s="33" t="s">
        <v>16</v>
      </c>
      <c r="E9" s="33" t="s">
        <v>20</v>
      </c>
      <c r="F9" s="33" t="s">
        <v>16</v>
      </c>
      <c r="G9" s="35" t="s">
        <v>9</v>
      </c>
      <c r="H9" s="35" t="s">
        <v>11</v>
      </c>
      <c r="I9" s="35" t="s">
        <v>11</v>
      </c>
      <c r="J9" s="38" t="s">
        <v>156</v>
      </c>
      <c r="K9" s="38" t="s">
        <v>157</v>
      </c>
      <c r="L9" s="38" t="s">
        <v>158</v>
      </c>
      <c r="M9" s="38" t="s">
        <v>159</v>
      </c>
      <c r="N9" s="38" t="s">
        <v>160</v>
      </c>
      <c r="O9" s="127" t="s">
        <v>18</v>
      </c>
      <c r="P9" s="55" t="s">
        <v>23</v>
      </c>
      <c r="Q9" s="55" t="s">
        <v>33</v>
      </c>
    </row>
    <row r="10" spans="1:17" s="3" customFormat="1" ht="32.25" customHeight="1" thickBot="1">
      <c r="A10" s="167"/>
      <c r="B10" s="93"/>
      <c r="C10" s="34" t="s">
        <v>15</v>
      </c>
      <c r="D10" s="34" t="s">
        <v>17</v>
      </c>
      <c r="E10" s="34" t="s">
        <v>19</v>
      </c>
      <c r="F10" s="34" t="s">
        <v>21</v>
      </c>
      <c r="G10" s="36" t="s">
        <v>10</v>
      </c>
      <c r="H10" s="36" t="s">
        <v>155</v>
      </c>
      <c r="I10" s="36" t="s">
        <v>154</v>
      </c>
      <c r="J10" s="37" t="s">
        <v>13</v>
      </c>
      <c r="K10" s="37" t="s">
        <v>13</v>
      </c>
      <c r="L10" s="37" t="s">
        <v>13</v>
      </c>
      <c r="M10" s="37" t="s">
        <v>13</v>
      </c>
      <c r="N10" s="37" t="s">
        <v>13</v>
      </c>
      <c r="O10" s="128" t="s">
        <v>161</v>
      </c>
      <c r="P10" s="56" t="s">
        <v>51</v>
      </c>
      <c r="Q10" s="56"/>
    </row>
    <row r="11" spans="1:17" ht="30.75" customHeight="1">
      <c r="A11" s="100"/>
      <c r="B11" s="28" t="s">
        <v>27</v>
      </c>
      <c r="C11" s="7"/>
      <c r="D11" s="7"/>
      <c r="E11" s="7"/>
      <c r="F11" s="7"/>
      <c r="G11" s="4"/>
      <c r="H11" s="4"/>
      <c r="I11" s="4"/>
      <c r="J11" s="4"/>
      <c r="K11" s="4"/>
      <c r="L11" s="4"/>
      <c r="M11" s="4"/>
      <c r="N11" s="4"/>
      <c r="O11" s="135"/>
      <c r="P11" s="57"/>
      <c r="Q11" s="57"/>
    </row>
    <row r="12" spans="1:244" ht="51" customHeight="1" thickBot="1">
      <c r="A12" s="100"/>
      <c r="B12" s="39" t="s">
        <v>147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12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</row>
    <row r="13" spans="1:17" ht="40.5" customHeight="1">
      <c r="A13" s="100"/>
      <c r="B13" s="27" t="s">
        <v>4</v>
      </c>
      <c r="C13" s="7"/>
      <c r="D13" s="7"/>
      <c r="E13" s="7"/>
      <c r="F13" s="7"/>
      <c r="G13" s="4"/>
      <c r="H13" s="4"/>
      <c r="I13" s="4"/>
      <c r="J13" s="4"/>
      <c r="K13" s="4"/>
      <c r="L13" s="4"/>
      <c r="M13" s="4"/>
      <c r="N13" s="4"/>
      <c r="O13" s="135"/>
      <c r="P13" s="57"/>
      <c r="Q13" s="57"/>
    </row>
    <row r="14" spans="1:17" s="119" customFormat="1" ht="21" customHeight="1">
      <c r="A14" s="139"/>
      <c r="B14" s="115" t="s">
        <v>164</v>
      </c>
      <c r="C14" s="116">
        <v>1000</v>
      </c>
      <c r="D14" s="117">
        <v>6</v>
      </c>
      <c r="E14" s="117">
        <v>98</v>
      </c>
      <c r="F14" s="117">
        <v>14</v>
      </c>
      <c r="G14" s="76">
        <v>67.28</v>
      </c>
      <c r="H14" s="75">
        <f aca="true" t="shared" si="0" ref="H14:H42">ROUND(G14*(1-0.03),2)</f>
        <v>65.26</v>
      </c>
      <c r="I14" s="75">
        <f>ROUND(G14*(1-0.05),2)</f>
        <v>63.92</v>
      </c>
      <c r="J14" s="75">
        <f>ROUND(G14*(1-0.08),2)</f>
        <v>61.9</v>
      </c>
      <c r="K14" s="75">
        <f>ROUND(G14*(1-0.09),2)</f>
        <v>61.22</v>
      </c>
      <c r="L14" s="75">
        <f>ROUND(G14*(1-0.1),2)</f>
        <v>60.55</v>
      </c>
      <c r="M14" s="75">
        <f>ROUND(G14*(1-0.11),2)</f>
        <v>59.88</v>
      </c>
      <c r="N14" s="75">
        <f>ROUND(G14*(1-0.12),2)</f>
        <v>59.21</v>
      </c>
      <c r="O14" s="125"/>
      <c r="P14" s="118"/>
      <c r="Q14" s="47" t="s">
        <v>163</v>
      </c>
    </row>
    <row r="15" spans="1:17" ht="21" customHeight="1">
      <c r="A15" s="106"/>
      <c r="B15" s="94" t="s">
        <v>121</v>
      </c>
      <c r="C15" s="29">
        <v>500</v>
      </c>
      <c r="D15" s="30">
        <v>12</v>
      </c>
      <c r="E15" s="30">
        <v>72</v>
      </c>
      <c r="F15" s="30">
        <v>9</v>
      </c>
      <c r="G15" s="31">
        <v>43.97</v>
      </c>
      <c r="H15" s="40">
        <f t="shared" si="0"/>
        <v>42.65</v>
      </c>
      <c r="I15" s="40">
        <f>ROUND(G15*(1-0.05),2)</f>
        <v>41.77</v>
      </c>
      <c r="J15" s="40">
        <f>ROUND(G15*(1-0.08),2)</f>
        <v>40.45</v>
      </c>
      <c r="K15" s="40">
        <f>ROUND(G15*(1-0.09),2)</f>
        <v>40.01</v>
      </c>
      <c r="L15" s="40">
        <f>ROUND(G15*(1-0.1),2)</f>
        <v>39.57</v>
      </c>
      <c r="M15" s="40">
        <f>ROUND(G15*(1-0.11),2)</f>
        <v>39.13</v>
      </c>
      <c r="N15" s="40">
        <f>ROUND(G15*(1-0.12),2)</f>
        <v>38.69</v>
      </c>
      <c r="O15" s="130"/>
      <c r="P15" s="47"/>
      <c r="Q15" s="47" t="s">
        <v>149</v>
      </c>
    </row>
    <row r="16" spans="1:17" ht="21" customHeight="1">
      <c r="A16" s="106"/>
      <c r="B16" s="94" t="s">
        <v>29</v>
      </c>
      <c r="C16" s="29">
        <v>1000</v>
      </c>
      <c r="D16" s="30">
        <v>6</v>
      </c>
      <c r="E16" s="30">
        <v>98</v>
      </c>
      <c r="F16" s="30">
        <v>14</v>
      </c>
      <c r="G16" s="31">
        <v>86.51</v>
      </c>
      <c r="H16" s="40">
        <f t="shared" si="0"/>
        <v>83.91</v>
      </c>
      <c r="I16" s="40">
        <f>ROUND(G16*(1-0.05),2)</f>
        <v>82.18</v>
      </c>
      <c r="J16" s="40">
        <f>ROUND(G16*(1-0.08),2)</f>
        <v>79.59</v>
      </c>
      <c r="K16" s="40">
        <f>ROUND(G16*(1-0.09),2)</f>
        <v>78.72</v>
      </c>
      <c r="L16" s="40">
        <f>ROUND(G16*(1-0.1),2)</f>
        <v>77.86</v>
      </c>
      <c r="M16" s="40">
        <f>ROUND(G16*(1-0.11),2)</f>
        <v>76.99</v>
      </c>
      <c r="N16" s="40">
        <f>ROUND(G16*(1-0.12),2)</f>
        <v>76.13</v>
      </c>
      <c r="O16" s="130"/>
      <c r="P16" s="47"/>
      <c r="Q16" s="47" t="s">
        <v>151</v>
      </c>
    </row>
    <row r="17" spans="1:17" ht="21" customHeight="1">
      <c r="A17" s="106"/>
      <c r="B17" s="94" t="s">
        <v>29</v>
      </c>
      <c r="C17" s="29">
        <v>1500</v>
      </c>
      <c r="D17" s="30">
        <v>6</v>
      </c>
      <c r="E17" s="30">
        <v>50</v>
      </c>
      <c r="F17" s="30">
        <v>10</v>
      </c>
      <c r="G17" s="31">
        <v>116.26</v>
      </c>
      <c r="H17" s="40">
        <f t="shared" si="0"/>
        <v>112.77</v>
      </c>
      <c r="I17" s="40">
        <f>ROUND(G17*(1-0.05),2)</f>
        <v>110.45</v>
      </c>
      <c r="J17" s="40">
        <f>ROUND(G17*(1-0.08),2)</f>
        <v>106.96</v>
      </c>
      <c r="K17" s="40">
        <f>ROUND(G17*(1-0.09),2)</f>
        <v>105.8</v>
      </c>
      <c r="L17" s="40">
        <f>ROUND(G17*(1-0.1),2)</f>
        <v>104.63</v>
      </c>
      <c r="M17" s="40">
        <f>ROUND(G17*(1-0.11),2)</f>
        <v>103.47</v>
      </c>
      <c r="N17" s="40">
        <f>ROUND(G17*(1-0.12),2)</f>
        <v>102.31</v>
      </c>
      <c r="O17" s="130"/>
      <c r="P17" s="47"/>
      <c r="Q17" s="47" t="s">
        <v>152</v>
      </c>
    </row>
    <row r="18" spans="1:17" s="64" customFormat="1" ht="21" customHeight="1">
      <c r="A18" s="106"/>
      <c r="B18" s="94" t="s">
        <v>31</v>
      </c>
      <c r="C18" s="29">
        <v>1000</v>
      </c>
      <c r="D18" s="30">
        <v>6</v>
      </c>
      <c r="E18" s="30">
        <v>98</v>
      </c>
      <c r="F18" s="30">
        <v>14</v>
      </c>
      <c r="G18" s="31">
        <v>76.9</v>
      </c>
      <c r="H18" s="40">
        <f t="shared" si="0"/>
        <v>74.59</v>
      </c>
      <c r="I18" s="40">
        <f>ROUND(G18*(1-0.05),2)</f>
        <v>73.06</v>
      </c>
      <c r="J18" s="40">
        <f>ROUND(G18*(1-0.08),2)</f>
        <v>70.75</v>
      </c>
      <c r="K18" s="40">
        <f>ROUND(G18*(1-0.09),2)</f>
        <v>69.98</v>
      </c>
      <c r="L18" s="40">
        <f>ROUND(G18*(1-0.1),2)</f>
        <v>69.21</v>
      </c>
      <c r="M18" s="40">
        <f>ROUND(G18*(1-0.11),2)</f>
        <v>68.44</v>
      </c>
      <c r="N18" s="40">
        <f>ROUND(G18*(1-0.12),2)</f>
        <v>67.67</v>
      </c>
      <c r="O18" s="130"/>
      <c r="P18" s="47" t="s">
        <v>146</v>
      </c>
      <c r="Q18" s="47" t="s">
        <v>86</v>
      </c>
    </row>
    <row r="19" spans="1:17" ht="40.5" customHeight="1">
      <c r="A19" s="100"/>
      <c r="B19" s="27" t="s">
        <v>32</v>
      </c>
      <c r="C19" s="7"/>
      <c r="D19" s="7"/>
      <c r="E19" s="7"/>
      <c r="F19" s="7"/>
      <c r="G19" s="4"/>
      <c r="H19" s="4"/>
      <c r="I19" s="4"/>
      <c r="J19" s="4"/>
      <c r="K19" s="4"/>
      <c r="L19" s="4"/>
      <c r="M19" s="4"/>
      <c r="N19" s="4"/>
      <c r="O19" s="135"/>
      <c r="P19" s="57"/>
      <c r="Q19" s="57"/>
    </row>
    <row r="20" spans="1:17" s="44" customFormat="1" ht="18" customHeight="1">
      <c r="A20" s="106">
        <v>40526</v>
      </c>
      <c r="B20" s="62" t="s">
        <v>142</v>
      </c>
      <c r="C20" s="41">
        <v>540</v>
      </c>
      <c r="D20" s="42">
        <v>8</v>
      </c>
      <c r="E20" s="42">
        <v>96</v>
      </c>
      <c r="F20" s="42">
        <v>12</v>
      </c>
      <c r="G20" s="63">
        <v>43.5</v>
      </c>
      <c r="H20" s="40">
        <f t="shared" si="0"/>
        <v>42.2</v>
      </c>
      <c r="I20" s="40">
        <f aca="true" t="shared" si="1" ref="I20:I25">ROUND(G20*(1-0.05),2)</f>
        <v>41.33</v>
      </c>
      <c r="J20" s="40">
        <f aca="true" t="shared" si="2" ref="J20:J25">ROUND(G20*(1-0.08),2)</f>
        <v>40.02</v>
      </c>
      <c r="K20" s="40">
        <f aca="true" t="shared" si="3" ref="K20:K25">ROUND(G20*(1-0.09),2)</f>
        <v>39.59</v>
      </c>
      <c r="L20" s="40">
        <f aca="true" t="shared" si="4" ref="L20:L25">ROUND(G20*(1-0.1),2)</f>
        <v>39.15</v>
      </c>
      <c r="M20" s="40">
        <f aca="true" t="shared" si="5" ref="M20:M25">ROUND(G20*(1-0.11),2)</f>
        <v>38.72</v>
      </c>
      <c r="N20" s="40">
        <f aca="true" t="shared" si="6" ref="N20:N25">ROUND(G20*(1-0.12),2)</f>
        <v>38.28</v>
      </c>
      <c r="O20" s="132"/>
      <c r="P20" s="68"/>
      <c r="Q20" s="67" t="s">
        <v>143</v>
      </c>
    </row>
    <row r="21" spans="1:17" s="44" customFormat="1" ht="18" customHeight="1">
      <c r="A21" s="106">
        <v>40526</v>
      </c>
      <c r="B21" s="96" t="s">
        <v>162</v>
      </c>
      <c r="C21" s="89">
        <v>425</v>
      </c>
      <c r="D21" s="90">
        <v>12</v>
      </c>
      <c r="E21" s="90">
        <v>140</v>
      </c>
      <c r="F21" s="90">
        <v>10</v>
      </c>
      <c r="G21" s="91">
        <v>23.87</v>
      </c>
      <c r="H21" s="40">
        <f t="shared" si="0"/>
        <v>23.15</v>
      </c>
      <c r="I21" s="40">
        <f t="shared" si="1"/>
        <v>22.68</v>
      </c>
      <c r="J21" s="40">
        <f t="shared" si="2"/>
        <v>21.96</v>
      </c>
      <c r="K21" s="40">
        <f t="shared" si="3"/>
        <v>21.72</v>
      </c>
      <c r="L21" s="40">
        <f t="shared" si="4"/>
        <v>21.48</v>
      </c>
      <c r="M21" s="40">
        <f t="shared" si="5"/>
        <v>21.24</v>
      </c>
      <c r="N21" s="40">
        <f t="shared" si="6"/>
        <v>21.01</v>
      </c>
      <c r="O21" s="132"/>
      <c r="P21" s="47"/>
      <c r="Q21" s="47" t="s">
        <v>148</v>
      </c>
    </row>
    <row r="22" spans="1:17" s="72" customFormat="1" ht="18" customHeight="1">
      <c r="A22" s="106">
        <v>40526</v>
      </c>
      <c r="B22" s="97" t="s">
        <v>22</v>
      </c>
      <c r="C22" s="69">
        <v>425</v>
      </c>
      <c r="D22" s="70">
        <v>12</v>
      </c>
      <c r="E22" s="70">
        <v>140</v>
      </c>
      <c r="F22" s="70">
        <v>10</v>
      </c>
      <c r="G22" s="71">
        <v>24.53</v>
      </c>
      <c r="H22" s="40">
        <f t="shared" si="0"/>
        <v>23.79</v>
      </c>
      <c r="I22" s="40">
        <f t="shared" si="1"/>
        <v>23.3</v>
      </c>
      <c r="J22" s="40">
        <f t="shared" si="2"/>
        <v>22.57</v>
      </c>
      <c r="K22" s="40">
        <f t="shared" si="3"/>
        <v>22.32</v>
      </c>
      <c r="L22" s="40">
        <f t="shared" si="4"/>
        <v>22.08</v>
      </c>
      <c r="M22" s="40">
        <f t="shared" si="5"/>
        <v>21.83</v>
      </c>
      <c r="N22" s="40">
        <f t="shared" si="6"/>
        <v>21.59</v>
      </c>
      <c r="O22" s="131"/>
      <c r="P22" s="47"/>
      <c r="Q22" s="47" t="s">
        <v>50</v>
      </c>
    </row>
    <row r="23" spans="1:17" s="119" customFormat="1" ht="18" customHeight="1">
      <c r="A23" s="139"/>
      <c r="B23" s="148" t="s">
        <v>177</v>
      </c>
      <c r="C23" s="149">
        <v>700</v>
      </c>
      <c r="D23" s="150">
        <v>8</v>
      </c>
      <c r="E23" s="150">
        <v>84</v>
      </c>
      <c r="F23" s="117">
        <v>12</v>
      </c>
      <c r="G23" s="151">
        <v>45.54</v>
      </c>
      <c r="H23" s="75">
        <f t="shared" si="0"/>
        <v>44.17</v>
      </c>
      <c r="I23" s="75">
        <f t="shared" si="1"/>
        <v>43.26</v>
      </c>
      <c r="J23" s="75">
        <f t="shared" si="2"/>
        <v>41.9</v>
      </c>
      <c r="K23" s="75">
        <f t="shared" si="3"/>
        <v>41.44</v>
      </c>
      <c r="L23" s="75">
        <f t="shared" si="4"/>
        <v>40.99</v>
      </c>
      <c r="M23" s="75">
        <f t="shared" si="5"/>
        <v>40.53</v>
      </c>
      <c r="N23" s="75">
        <f t="shared" si="6"/>
        <v>40.08</v>
      </c>
      <c r="O23" s="152"/>
      <c r="P23" s="118"/>
      <c r="Q23" s="47" t="s">
        <v>178</v>
      </c>
    </row>
    <row r="24" spans="1:17" ht="21" customHeight="1">
      <c r="A24" s="106"/>
      <c r="B24" s="94" t="s">
        <v>179</v>
      </c>
      <c r="C24" s="29">
        <v>950</v>
      </c>
      <c r="D24" s="30">
        <v>6</v>
      </c>
      <c r="E24" s="30">
        <v>84</v>
      </c>
      <c r="F24" s="30">
        <v>12</v>
      </c>
      <c r="G24" s="31">
        <v>54.18</v>
      </c>
      <c r="H24" s="40">
        <f t="shared" si="0"/>
        <v>52.55</v>
      </c>
      <c r="I24" s="40">
        <f t="shared" si="1"/>
        <v>51.47</v>
      </c>
      <c r="J24" s="40">
        <f t="shared" si="2"/>
        <v>49.85</v>
      </c>
      <c r="K24" s="40">
        <f t="shared" si="3"/>
        <v>49.3</v>
      </c>
      <c r="L24" s="40">
        <f t="shared" si="4"/>
        <v>48.76</v>
      </c>
      <c r="M24" s="40">
        <f t="shared" si="5"/>
        <v>48.22</v>
      </c>
      <c r="N24" s="40">
        <f t="shared" si="6"/>
        <v>47.68</v>
      </c>
      <c r="O24" s="130"/>
      <c r="P24" s="47"/>
      <c r="Q24" s="47" t="s">
        <v>180</v>
      </c>
    </row>
    <row r="25" spans="1:17" ht="21" customHeight="1">
      <c r="A25" s="106"/>
      <c r="B25" s="94" t="s">
        <v>179</v>
      </c>
      <c r="C25" s="29">
        <v>1500</v>
      </c>
      <c r="D25" s="30">
        <v>6</v>
      </c>
      <c r="E25" s="30">
        <v>55</v>
      </c>
      <c r="F25" s="30">
        <v>11</v>
      </c>
      <c r="G25" s="31">
        <v>77</v>
      </c>
      <c r="H25" s="40">
        <f t="shared" si="0"/>
        <v>74.69</v>
      </c>
      <c r="I25" s="40">
        <f t="shared" si="1"/>
        <v>73.15</v>
      </c>
      <c r="J25" s="40">
        <f t="shared" si="2"/>
        <v>70.84</v>
      </c>
      <c r="K25" s="40">
        <f t="shared" si="3"/>
        <v>70.07</v>
      </c>
      <c r="L25" s="40">
        <f t="shared" si="4"/>
        <v>69.3</v>
      </c>
      <c r="M25" s="40">
        <f t="shared" si="5"/>
        <v>68.53</v>
      </c>
      <c r="N25" s="40">
        <f t="shared" si="6"/>
        <v>67.76</v>
      </c>
      <c r="O25" s="130"/>
      <c r="P25" s="47"/>
      <c r="Q25" s="47" t="s">
        <v>181</v>
      </c>
    </row>
    <row r="26" spans="1:17" ht="39.75" customHeight="1">
      <c r="A26" s="100"/>
      <c r="B26" s="28" t="s">
        <v>12</v>
      </c>
      <c r="O26" s="130"/>
      <c r="P26" s="47" t="s">
        <v>0</v>
      </c>
      <c r="Q26" s="47" t="s">
        <v>0</v>
      </c>
    </row>
    <row r="27" spans="1:17" s="123" customFormat="1" ht="20.25">
      <c r="A27" s="124"/>
      <c r="B27" s="146" t="s">
        <v>166</v>
      </c>
      <c r="C27" s="118">
        <v>480</v>
      </c>
      <c r="D27" s="122">
        <v>12</v>
      </c>
      <c r="E27" s="122">
        <v>81</v>
      </c>
      <c r="F27" s="147">
        <v>9</v>
      </c>
      <c r="G27" s="102">
        <v>38.24</v>
      </c>
      <c r="H27" s="75">
        <f t="shared" si="0"/>
        <v>37.09</v>
      </c>
      <c r="I27" s="75">
        <f aca="true" t="shared" si="7" ref="I27:I32">ROUND(G27*(1-0.05),2)</f>
        <v>36.33</v>
      </c>
      <c r="J27" s="75">
        <f aca="true" t="shared" si="8" ref="J27:J32">ROUND(G27*(1-0.08),2)</f>
        <v>35.18</v>
      </c>
      <c r="K27" s="75">
        <f aca="true" t="shared" si="9" ref="K27:K32">ROUND(G27*(1-0.09),2)</f>
        <v>34.8</v>
      </c>
      <c r="L27" s="75">
        <f aca="true" t="shared" si="10" ref="L27:L32">ROUND(G27*(1-0.1),2)</f>
        <v>34.42</v>
      </c>
      <c r="M27" s="75">
        <f aca="true" t="shared" si="11" ref="M27:M32">ROUND(G27*(1-0.11),2)</f>
        <v>34.03</v>
      </c>
      <c r="N27" s="75">
        <f aca="true" t="shared" si="12" ref="N27:N32">ROUND(G27*(1-0.12),2)</f>
        <v>33.65</v>
      </c>
      <c r="O27" s="125"/>
      <c r="P27" s="118"/>
      <c r="Q27" s="47" t="s">
        <v>165</v>
      </c>
    </row>
    <row r="28" spans="1:17" s="165" customFormat="1" ht="20.25">
      <c r="A28" s="163"/>
      <c r="B28" s="95" t="s">
        <v>182</v>
      </c>
      <c r="C28" s="47">
        <v>360</v>
      </c>
      <c r="D28" s="48">
        <v>15</v>
      </c>
      <c r="E28" s="48">
        <v>110</v>
      </c>
      <c r="F28" s="113">
        <v>10</v>
      </c>
      <c r="G28" s="49">
        <v>22.53</v>
      </c>
      <c r="H28" s="164">
        <f t="shared" si="0"/>
        <v>21.85</v>
      </c>
      <c r="I28" s="164">
        <f t="shared" si="7"/>
        <v>21.4</v>
      </c>
      <c r="J28" s="164">
        <f t="shared" si="8"/>
        <v>20.73</v>
      </c>
      <c r="K28" s="164">
        <f t="shared" si="9"/>
        <v>20.5</v>
      </c>
      <c r="L28" s="164">
        <f t="shared" si="10"/>
        <v>20.28</v>
      </c>
      <c r="M28" s="164">
        <f t="shared" si="11"/>
        <v>20.05</v>
      </c>
      <c r="N28" s="164">
        <f t="shared" si="12"/>
        <v>19.83</v>
      </c>
      <c r="O28" s="130"/>
      <c r="P28" s="47"/>
      <c r="Q28" s="47" t="s">
        <v>183</v>
      </c>
    </row>
    <row r="29" spans="1:17" s="50" customFormat="1" ht="20.25">
      <c r="A29" s="106">
        <v>40526</v>
      </c>
      <c r="B29" s="103" t="s">
        <v>145</v>
      </c>
      <c r="C29" s="104">
        <v>780</v>
      </c>
      <c r="D29" s="105">
        <v>12</v>
      </c>
      <c r="E29" s="48">
        <v>80</v>
      </c>
      <c r="F29" s="48">
        <v>8</v>
      </c>
      <c r="G29" s="49">
        <v>65.3</v>
      </c>
      <c r="H29" s="40">
        <f t="shared" si="0"/>
        <v>63.34</v>
      </c>
      <c r="I29" s="40">
        <f t="shared" si="7"/>
        <v>62.04</v>
      </c>
      <c r="J29" s="40">
        <f t="shared" si="8"/>
        <v>60.08</v>
      </c>
      <c r="K29" s="40">
        <f t="shared" si="9"/>
        <v>59.42</v>
      </c>
      <c r="L29" s="40">
        <f t="shared" si="10"/>
        <v>58.77</v>
      </c>
      <c r="M29" s="40">
        <f t="shared" si="11"/>
        <v>58.12</v>
      </c>
      <c r="N29" s="40">
        <f t="shared" si="12"/>
        <v>57.46</v>
      </c>
      <c r="O29" s="131"/>
      <c r="P29" s="47"/>
      <c r="Q29" s="47" t="s">
        <v>144</v>
      </c>
    </row>
    <row r="30" spans="1:17" s="50" customFormat="1" ht="20.25">
      <c r="A30" s="106">
        <v>40526</v>
      </c>
      <c r="B30" s="103" t="s">
        <v>117</v>
      </c>
      <c r="C30" s="104">
        <v>250</v>
      </c>
      <c r="D30" s="105">
        <v>24</v>
      </c>
      <c r="E30" s="48">
        <v>104</v>
      </c>
      <c r="F30" s="48">
        <v>13</v>
      </c>
      <c r="G30" s="49">
        <v>27.6</v>
      </c>
      <c r="H30" s="40">
        <f t="shared" si="0"/>
        <v>26.77</v>
      </c>
      <c r="I30" s="40">
        <f t="shared" si="7"/>
        <v>26.22</v>
      </c>
      <c r="J30" s="40">
        <f t="shared" si="8"/>
        <v>25.39</v>
      </c>
      <c r="K30" s="40">
        <f t="shared" si="9"/>
        <v>25.12</v>
      </c>
      <c r="L30" s="40">
        <f t="shared" si="10"/>
        <v>24.84</v>
      </c>
      <c r="M30" s="40">
        <f t="shared" si="11"/>
        <v>24.56</v>
      </c>
      <c r="N30" s="40">
        <f t="shared" si="12"/>
        <v>24.29</v>
      </c>
      <c r="O30" s="131"/>
      <c r="P30" s="47"/>
      <c r="Q30" s="47" t="s">
        <v>118</v>
      </c>
    </row>
    <row r="31" spans="1:17" s="50" customFormat="1" ht="20.25">
      <c r="A31" s="106">
        <v>40526</v>
      </c>
      <c r="B31" s="95" t="s">
        <v>123</v>
      </c>
      <c r="C31" s="47">
        <v>550</v>
      </c>
      <c r="D31" s="48">
        <v>15</v>
      </c>
      <c r="E31" s="48">
        <v>56</v>
      </c>
      <c r="F31" s="48">
        <v>8</v>
      </c>
      <c r="G31" s="49">
        <v>40.65</v>
      </c>
      <c r="H31" s="40">
        <f t="shared" si="0"/>
        <v>39.43</v>
      </c>
      <c r="I31" s="40">
        <f t="shared" si="7"/>
        <v>38.62</v>
      </c>
      <c r="J31" s="40">
        <f t="shared" si="8"/>
        <v>37.4</v>
      </c>
      <c r="K31" s="40">
        <f t="shared" si="9"/>
        <v>36.99</v>
      </c>
      <c r="L31" s="40">
        <f t="shared" si="10"/>
        <v>36.59</v>
      </c>
      <c r="M31" s="40">
        <f t="shared" si="11"/>
        <v>36.18</v>
      </c>
      <c r="N31" s="40">
        <f t="shared" si="12"/>
        <v>35.77</v>
      </c>
      <c r="O31" s="130"/>
      <c r="P31" s="47"/>
      <c r="Q31" s="47" t="s">
        <v>124</v>
      </c>
    </row>
    <row r="32" spans="1:17" s="50" customFormat="1" ht="20.25">
      <c r="A32" s="100"/>
      <c r="B32" s="95" t="s">
        <v>125</v>
      </c>
      <c r="C32" s="47">
        <v>550</v>
      </c>
      <c r="D32" s="48">
        <v>15</v>
      </c>
      <c r="E32" s="48">
        <v>56</v>
      </c>
      <c r="F32" s="48">
        <v>8</v>
      </c>
      <c r="G32" s="49">
        <v>55.2</v>
      </c>
      <c r="H32" s="40">
        <f t="shared" si="0"/>
        <v>53.54</v>
      </c>
      <c r="I32" s="40">
        <f t="shared" si="7"/>
        <v>52.44</v>
      </c>
      <c r="J32" s="40">
        <f t="shared" si="8"/>
        <v>50.78</v>
      </c>
      <c r="K32" s="40">
        <f t="shared" si="9"/>
        <v>50.23</v>
      </c>
      <c r="L32" s="40">
        <f t="shared" si="10"/>
        <v>49.68</v>
      </c>
      <c r="M32" s="40">
        <f t="shared" si="11"/>
        <v>49.13</v>
      </c>
      <c r="N32" s="40">
        <f t="shared" si="12"/>
        <v>48.58</v>
      </c>
      <c r="O32" s="130"/>
      <c r="P32" s="47"/>
      <c r="Q32" s="47" t="s">
        <v>126</v>
      </c>
    </row>
    <row r="33" spans="1:17" s="50" customFormat="1" ht="39.75" customHeight="1">
      <c r="A33" s="100"/>
      <c r="B33" s="28" t="s">
        <v>24</v>
      </c>
      <c r="C33" s="59"/>
      <c r="D33" s="59"/>
      <c r="E33" s="59"/>
      <c r="F33" s="59"/>
      <c r="G33" s="60"/>
      <c r="H33" s="60"/>
      <c r="I33" s="60"/>
      <c r="J33" s="60"/>
      <c r="K33" s="60"/>
      <c r="L33" s="60"/>
      <c r="M33" s="60"/>
      <c r="N33" s="60"/>
      <c r="O33" s="131"/>
      <c r="P33" s="47" t="s">
        <v>0</v>
      </c>
      <c r="Q33" s="47" t="s">
        <v>0</v>
      </c>
    </row>
    <row r="34" spans="1:17" s="50" customFormat="1" ht="20.25">
      <c r="A34" s="100"/>
      <c r="B34" s="95" t="s">
        <v>25</v>
      </c>
      <c r="C34" s="47">
        <v>1450</v>
      </c>
      <c r="D34" s="48">
        <v>6</v>
      </c>
      <c r="E34" s="48">
        <v>54</v>
      </c>
      <c r="F34" s="48">
        <v>9</v>
      </c>
      <c r="G34" s="49">
        <v>102.85</v>
      </c>
      <c r="H34" s="40">
        <f t="shared" si="0"/>
        <v>99.76</v>
      </c>
      <c r="I34" s="40">
        <f>ROUND(G34*(1-0.05),2)</f>
        <v>97.71</v>
      </c>
      <c r="J34" s="40">
        <f>ROUND(G34*(1-0.08),2)</f>
        <v>94.62</v>
      </c>
      <c r="K34" s="40">
        <f>ROUND(G34*(1-0.09),2)</f>
        <v>93.59</v>
      </c>
      <c r="L34" s="40">
        <f>ROUND(G34*(1-0.1),2)</f>
        <v>92.57</v>
      </c>
      <c r="M34" s="40">
        <f>ROUND(G34*(1-0.11),2)</f>
        <v>91.54</v>
      </c>
      <c r="N34" s="40">
        <f>ROUND(G34*(1-0.12),2)</f>
        <v>90.51</v>
      </c>
      <c r="O34" s="130"/>
      <c r="P34" s="47"/>
      <c r="Q34" s="47" t="s">
        <v>88</v>
      </c>
    </row>
    <row r="35" spans="1:17" ht="40.5" customHeight="1">
      <c r="A35" s="100"/>
      <c r="B35" s="73" t="s">
        <v>75</v>
      </c>
      <c r="C35" s="7"/>
      <c r="D35" s="7"/>
      <c r="E35" s="7"/>
      <c r="F35" s="7"/>
      <c r="G35" s="4"/>
      <c r="H35" s="4"/>
      <c r="I35" s="4"/>
      <c r="J35" s="4"/>
      <c r="K35" s="4"/>
      <c r="L35" s="4"/>
      <c r="M35" s="4"/>
      <c r="N35" s="4"/>
      <c r="O35" s="135"/>
      <c r="P35" s="57"/>
      <c r="Q35" s="57"/>
    </row>
    <row r="36" spans="1:17" ht="21" customHeight="1">
      <c r="A36" s="106">
        <v>40526</v>
      </c>
      <c r="B36" s="94" t="s">
        <v>54</v>
      </c>
      <c r="C36" s="29">
        <v>510</v>
      </c>
      <c r="D36" s="30">
        <v>12</v>
      </c>
      <c r="E36" s="30">
        <v>70</v>
      </c>
      <c r="F36" s="30">
        <v>10</v>
      </c>
      <c r="G36" s="31">
        <v>61.44</v>
      </c>
      <c r="H36" s="40">
        <f>ROUND(G36*(1-0.03),2)</f>
        <v>59.6</v>
      </c>
      <c r="I36" s="40">
        <f>ROUND(G36*(1-0.05),2)</f>
        <v>58.37</v>
      </c>
      <c r="J36" s="40">
        <f>ROUND(G36*(1-0.08),2)</f>
        <v>56.52</v>
      </c>
      <c r="K36" s="40">
        <f>ROUND(G36*(1-0.09),2)</f>
        <v>55.91</v>
      </c>
      <c r="L36" s="40">
        <f>ROUND(G36*(1-0.1),2)</f>
        <v>55.3</v>
      </c>
      <c r="M36" s="40">
        <f>ROUND(G36*(1-0.11),2)</f>
        <v>54.68</v>
      </c>
      <c r="N36" s="40">
        <f>ROUND(G36*(1-0.12),2)</f>
        <v>54.07</v>
      </c>
      <c r="O36" s="130"/>
      <c r="P36" s="47"/>
      <c r="Q36" s="47" t="s">
        <v>62</v>
      </c>
    </row>
    <row r="37" spans="1:17" ht="21" customHeight="1">
      <c r="A37" s="106">
        <v>40526</v>
      </c>
      <c r="B37" s="94" t="s">
        <v>55</v>
      </c>
      <c r="C37" s="29">
        <v>520</v>
      </c>
      <c r="D37" s="30">
        <v>12</v>
      </c>
      <c r="E37" s="30">
        <v>70</v>
      </c>
      <c r="F37" s="30">
        <v>10</v>
      </c>
      <c r="G37" s="31">
        <v>61.44</v>
      </c>
      <c r="H37" s="40">
        <f>ROUND(G37*(1-0.03),2)</f>
        <v>59.6</v>
      </c>
      <c r="I37" s="40">
        <f>ROUND(G37*(1-0.05),2)</f>
        <v>58.37</v>
      </c>
      <c r="J37" s="40">
        <f>ROUND(G37*(1-0.08),2)</f>
        <v>56.52</v>
      </c>
      <c r="K37" s="40">
        <f>ROUND(G37*(1-0.09),2)</f>
        <v>55.91</v>
      </c>
      <c r="L37" s="40">
        <f>ROUND(G37*(1-0.1),2)</f>
        <v>55.3</v>
      </c>
      <c r="M37" s="40">
        <f>ROUND(G37*(1-0.11),2)</f>
        <v>54.68</v>
      </c>
      <c r="N37" s="40">
        <f>ROUND(G37*(1-0.12),2)</f>
        <v>54.07</v>
      </c>
      <c r="O37" s="130"/>
      <c r="P37" s="47"/>
      <c r="Q37" s="47" t="s">
        <v>63</v>
      </c>
    </row>
    <row r="38" spans="1:17" ht="21" customHeight="1">
      <c r="A38" s="106">
        <v>40526</v>
      </c>
      <c r="B38" s="94" t="s">
        <v>56</v>
      </c>
      <c r="C38" s="29">
        <v>520</v>
      </c>
      <c r="D38" s="30">
        <v>12</v>
      </c>
      <c r="E38" s="30">
        <v>70</v>
      </c>
      <c r="F38" s="30">
        <v>10</v>
      </c>
      <c r="G38" s="31">
        <v>61.44</v>
      </c>
      <c r="H38" s="40">
        <f>ROUND(G38*(1-0.03),2)</f>
        <v>59.6</v>
      </c>
      <c r="I38" s="40">
        <f>ROUND(G38*(1-0.05),2)</f>
        <v>58.37</v>
      </c>
      <c r="J38" s="40">
        <f>ROUND(G38*(1-0.08),2)</f>
        <v>56.52</v>
      </c>
      <c r="K38" s="40">
        <f>ROUND(G38*(1-0.09),2)</f>
        <v>55.91</v>
      </c>
      <c r="L38" s="40">
        <f>ROUND(G38*(1-0.1),2)</f>
        <v>55.3</v>
      </c>
      <c r="M38" s="40">
        <f>ROUND(G38*(1-0.11),2)</f>
        <v>54.68</v>
      </c>
      <c r="N38" s="40">
        <f>ROUND(G38*(1-0.12),2)</f>
        <v>54.07</v>
      </c>
      <c r="O38" s="130"/>
      <c r="P38" s="47"/>
      <c r="Q38" s="47" t="s">
        <v>64</v>
      </c>
    </row>
    <row r="39" spans="1:17" ht="21" customHeight="1">
      <c r="A39" s="154">
        <v>40526</v>
      </c>
      <c r="B39" s="155" t="s">
        <v>61</v>
      </c>
      <c r="C39" s="156">
        <v>530</v>
      </c>
      <c r="D39" s="157">
        <v>12</v>
      </c>
      <c r="E39" s="157">
        <v>70</v>
      </c>
      <c r="F39" s="157">
        <v>10</v>
      </c>
      <c r="G39" s="158">
        <v>58.29</v>
      </c>
      <c r="H39" s="159">
        <f t="shared" si="0"/>
        <v>56.54</v>
      </c>
      <c r="I39" s="159">
        <f>ROUND(G39*(1-0.05),2)</f>
        <v>55.38</v>
      </c>
      <c r="J39" s="159">
        <f>ROUND(G39*(1-0.08),2)</f>
        <v>53.63</v>
      </c>
      <c r="K39" s="159">
        <f>ROUND(G39*(1-0.09),2)</f>
        <v>53.04</v>
      </c>
      <c r="L39" s="159">
        <f>ROUND(G39*(1-0.1),2)</f>
        <v>52.46</v>
      </c>
      <c r="M39" s="159">
        <f>ROUND(G39*(1-0.11),2)</f>
        <v>51.88</v>
      </c>
      <c r="N39" s="159">
        <f>ROUND(G39*(1-0.12),2)</f>
        <v>51.3</v>
      </c>
      <c r="O39" s="160"/>
      <c r="P39" s="161"/>
      <c r="Q39" s="161" t="s">
        <v>68</v>
      </c>
    </row>
    <row r="40" spans="1:17" s="87" customFormat="1" ht="21" customHeight="1">
      <c r="A40" s="106">
        <v>40526</v>
      </c>
      <c r="B40" s="162" t="s">
        <v>172</v>
      </c>
      <c r="C40" s="29">
        <v>530</v>
      </c>
      <c r="D40" s="30">
        <v>12</v>
      </c>
      <c r="E40" s="30">
        <v>70</v>
      </c>
      <c r="F40" s="30">
        <v>10</v>
      </c>
      <c r="G40" s="31">
        <v>49.97</v>
      </c>
      <c r="H40" s="40">
        <f t="shared" si="0"/>
        <v>48.47</v>
      </c>
      <c r="I40" s="40">
        <f>ROUND(G40*(1-0.05),2)</f>
        <v>47.47</v>
      </c>
      <c r="J40" s="40">
        <f>ROUND(G40*(1-0.08),2)</f>
        <v>45.97</v>
      </c>
      <c r="K40" s="40">
        <f>ROUND(G40*(1-0.09),2)</f>
        <v>45.47</v>
      </c>
      <c r="L40" s="40">
        <f>ROUND(G40*(1-0.1),2)</f>
        <v>44.97</v>
      </c>
      <c r="M40" s="40">
        <f>ROUND(G40*(1-0.11),2)</f>
        <v>44.47</v>
      </c>
      <c r="N40" s="40">
        <f>ROUND(G40*(1-0.12),2)</f>
        <v>43.97</v>
      </c>
      <c r="O40" s="130"/>
      <c r="P40" s="47"/>
      <c r="Q40" s="47" t="s">
        <v>173</v>
      </c>
    </row>
    <row r="41" spans="1:17" s="121" customFormat="1" ht="37.5" customHeight="1">
      <c r="A41" s="120"/>
      <c r="B41" s="145" t="s">
        <v>167</v>
      </c>
      <c r="C41" s="140"/>
      <c r="D41" s="141"/>
      <c r="E41" s="141"/>
      <c r="F41" s="141"/>
      <c r="G41" s="142"/>
      <c r="H41" s="153"/>
      <c r="I41" s="153"/>
      <c r="J41" s="153"/>
      <c r="K41" s="153"/>
      <c r="L41" s="153"/>
      <c r="M41" s="153"/>
      <c r="N41" s="153"/>
      <c r="O41" s="143"/>
      <c r="P41" s="144"/>
      <c r="Q41" s="144"/>
    </row>
    <row r="42" spans="1:17" s="119" customFormat="1" ht="24" customHeight="1">
      <c r="A42" s="139"/>
      <c r="B42" s="115" t="s">
        <v>169</v>
      </c>
      <c r="C42" s="116">
        <v>325</v>
      </c>
      <c r="D42" s="117">
        <v>24</v>
      </c>
      <c r="E42" s="117">
        <v>77</v>
      </c>
      <c r="F42" s="117">
        <v>9</v>
      </c>
      <c r="G42" s="76">
        <v>27.17</v>
      </c>
      <c r="H42" s="75">
        <f t="shared" si="0"/>
        <v>26.35</v>
      </c>
      <c r="I42" s="75">
        <f>ROUND(G42*(1-0.05),2)</f>
        <v>25.81</v>
      </c>
      <c r="J42" s="75">
        <f>ROUND(G42*(1-0.08),2)</f>
        <v>25</v>
      </c>
      <c r="K42" s="75">
        <f>ROUND(G42*(1-0.09),2)</f>
        <v>24.72</v>
      </c>
      <c r="L42" s="75">
        <f>ROUND(G42*(1-0.1),2)</f>
        <v>24.45</v>
      </c>
      <c r="M42" s="75">
        <f>ROUND(G42*(1-0.11),2)</f>
        <v>24.18</v>
      </c>
      <c r="N42" s="75">
        <f>ROUND(G42*(1-0.12),2)</f>
        <v>23.91</v>
      </c>
      <c r="O42" s="125"/>
      <c r="P42" s="118"/>
      <c r="Q42" s="118" t="s">
        <v>168</v>
      </c>
    </row>
    <row r="43" spans="1:244" ht="51" customHeight="1" thickBot="1">
      <c r="A43" s="100"/>
      <c r="B43" s="39" t="s">
        <v>116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12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</row>
    <row r="44" spans="1:17" ht="40.5" customHeight="1">
      <c r="A44" s="100"/>
      <c r="B44" s="27" t="s">
        <v>4</v>
      </c>
      <c r="C44" s="7"/>
      <c r="D44" s="7"/>
      <c r="E44" s="7"/>
      <c r="F44" s="7"/>
      <c r="G44" s="4"/>
      <c r="H44" s="4"/>
      <c r="I44" s="4"/>
      <c r="J44" s="4"/>
      <c r="K44" s="4"/>
      <c r="L44" s="4"/>
      <c r="M44" s="4"/>
      <c r="N44" s="4"/>
      <c r="O44" s="135"/>
      <c r="P44" s="57"/>
      <c r="Q44" s="57"/>
    </row>
    <row r="45" spans="1:17" ht="21" customHeight="1">
      <c r="A45" s="106"/>
      <c r="B45" s="94" t="s">
        <v>30</v>
      </c>
      <c r="C45" s="29">
        <v>500</v>
      </c>
      <c r="D45" s="30">
        <v>12</v>
      </c>
      <c r="E45" s="30">
        <v>72</v>
      </c>
      <c r="F45" s="30">
        <v>9</v>
      </c>
      <c r="G45" s="31">
        <v>35.94</v>
      </c>
      <c r="H45" s="40">
        <f aca="true" t="shared" si="13" ref="H45:H99">ROUND(G45*(1-0.03),2)</f>
        <v>34.86</v>
      </c>
      <c r="I45" s="40">
        <f aca="true" t="shared" si="14" ref="I45:I60">ROUND(G45*(1-0.05),2)</f>
        <v>34.14</v>
      </c>
      <c r="J45" s="40">
        <f aca="true" t="shared" si="15" ref="J45:J60">ROUND(G45*(1-0.08),2)</f>
        <v>33.06</v>
      </c>
      <c r="K45" s="40">
        <f aca="true" t="shared" si="16" ref="K45:K60">ROUND(G45*(1-0.09),2)</f>
        <v>32.71</v>
      </c>
      <c r="L45" s="40">
        <f aca="true" t="shared" si="17" ref="L45:L60">ROUND(G45*(1-0.1),2)</f>
        <v>32.35</v>
      </c>
      <c r="M45" s="40">
        <f aca="true" t="shared" si="18" ref="M45:M60">ROUND(G45*(1-0.11),2)</f>
        <v>31.99</v>
      </c>
      <c r="N45" s="40">
        <f aca="true" t="shared" si="19" ref="N45:N60">ROUND(G45*(1-0.12),2)</f>
        <v>31.63</v>
      </c>
      <c r="O45" s="130"/>
      <c r="P45" s="47"/>
      <c r="Q45" s="47" t="s">
        <v>98</v>
      </c>
    </row>
    <row r="46" spans="1:17" ht="21" customHeight="1">
      <c r="A46" s="106"/>
      <c r="B46" s="94" t="s">
        <v>30</v>
      </c>
      <c r="C46" s="29">
        <v>1000</v>
      </c>
      <c r="D46" s="30">
        <v>6</v>
      </c>
      <c r="E46" s="30">
        <v>98</v>
      </c>
      <c r="F46" s="30">
        <v>14</v>
      </c>
      <c r="G46" s="31">
        <v>62.43</v>
      </c>
      <c r="H46" s="40">
        <f t="shared" si="13"/>
        <v>60.56</v>
      </c>
      <c r="I46" s="40">
        <f t="shared" si="14"/>
        <v>59.31</v>
      </c>
      <c r="J46" s="40">
        <f t="shared" si="15"/>
        <v>57.44</v>
      </c>
      <c r="K46" s="40">
        <f t="shared" si="16"/>
        <v>56.81</v>
      </c>
      <c r="L46" s="40">
        <f t="shared" si="17"/>
        <v>56.19</v>
      </c>
      <c r="M46" s="40">
        <f t="shared" si="18"/>
        <v>55.56</v>
      </c>
      <c r="N46" s="40">
        <f t="shared" si="19"/>
        <v>54.94</v>
      </c>
      <c r="O46" s="130"/>
      <c r="P46" s="47"/>
      <c r="Q46" s="47" t="s">
        <v>79</v>
      </c>
    </row>
    <row r="47" spans="1:17" ht="22.5" customHeight="1">
      <c r="A47" s="106"/>
      <c r="B47" s="94" t="s">
        <v>30</v>
      </c>
      <c r="C47" s="29">
        <v>1500</v>
      </c>
      <c r="D47" s="30">
        <v>6</v>
      </c>
      <c r="E47" s="30">
        <v>50</v>
      </c>
      <c r="F47" s="30">
        <v>10</v>
      </c>
      <c r="G47" s="31">
        <v>83.8</v>
      </c>
      <c r="H47" s="40">
        <f t="shared" si="13"/>
        <v>81.29</v>
      </c>
      <c r="I47" s="40">
        <f t="shared" si="14"/>
        <v>79.61</v>
      </c>
      <c r="J47" s="40">
        <f t="shared" si="15"/>
        <v>77.1</v>
      </c>
      <c r="K47" s="40">
        <f t="shared" si="16"/>
        <v>76.26</v>
      </c>
      <c r="L47" s="40">
        <f t="shared" si="17"/>
        <v>75.42</v>
      </c>
      <c r="M47" s="40">
        <f t="shared" si="18"/>
        <v>74.58</v>
      </c>
      <c r="N47" s="40">
        <f t="shared" si="19"/>
        <v>73.74</v>
      </c>
      <c r="O47" s="130"/>
      <c r="P47" s="47"/>
      <c r="Q47" s="47" t="s">
        <v>80</v>
      </c>
    </row>
    <row r="48" spans="1:17" ht="21" customHeight="1">
      <c r="A48" s="106"/>
      <c r="B48" s="94" t="s">
        <v>132</v>
      </c>
      <c r="C48" s="29">
        <v>1500</v>
      </c>
      <c r="D48" s="30">
        <v>6</v>
      </c>
      <c r="E48" s="30">
        <v>50</v>
      </c>
      <c r="F48" s="30">
        <v>10</v>
      </c>
      <c r="G48" s="31">
        <v>89.79</v>
      </c>
      <c r="H48" s="40">
        <f t="shared" si="13"/>
        <v>87.1</v>
      </c>
      <c r="I48" s="40">
        <f t="shared" si="14"/>
        <v>85.3</v>
      </c>
      <c r="J48" s="40">
        <f t="shared" si="15"/>
        <v>82.61</v>
      </c>
      <c r="K48" s="40">
        <f t="shared" si="16"/>
        <v>81.71</v>
      </c>
      <c r="L48" s="40">
        <f t="shared" si="17"/>
        <v>80.81</v>
      </c>
      <c r="M48" s="40">
        <f t="shared" si="18"/>
        <v>79.91</v>
      </c>
      <c r="N48" s="40">
        <f t="shared" si="19"/>
        <v>79.02</v>
      </c>
      <c r="O48" s="130"/>
      <c r="P48" s="47"/>
      <c r="Q48" s="47" t="s">
        <v>84</v>
      </c>
    </row>
    <row r="49" spans="1:17" ht="21" customHeight="1">
      <c r="A49" s="106"/>
      <c r="B49" s="94" t="s">
        <v>8</v>
      </c>
      <c r="C49" s="29">
        <v>500</v>
      </c>
      <c r="D49" s="30">
        <v>12</v>
      </c>
      <c r="E49" s="30">
        <v>72</v>
      </c>
      <c r="F49" s="30">
        <v>9</v>
      </c>
      <c r="G49" s="31">
        <v>44.75</v>
      </c>
      <c r="H49" s="40">
        <f t="shared" si="13"/>
        <v>43.41</v>
      </c>
      <c r="I49" s="40">
        <f t="shared" si="14"/>
        <v>42.51</v>
      </c>
      <c r="J49" s="40">
        <f t="shared" si="15"/>
        <v>41.17</v>
      </c>
      <c r="K49" s="40">
        <f t="shared" si="16"/>
        <v>40.72</v>
      </c>
      <c r="L49" s="40">
        <f t="shared" si="17"/>
        <v>40.28</v>
      </c>
      <c r="M49" s="40">
        <f t="shared" si="18"/>
        <v>39.83</v>
      </c>
      <c r="N49" s="40">
        <f t="shared" si="19"/>
        <v>39.38</v>
      </c>
      <c r="O49" s="130"/>
      <c r="P49" s="47"/>
      <c r="Q49" s="47" t="s">
        <v>49</v>
      </c>
    </row>
    <row r="50" spans="1:17" ht="21" customHeight="1">
      <c r="A50" s="106"/>
      <c r="B50" s="94" t="s">
        <v>5</v>
      </c>
      <c r="C50" s="29">
        <v>1000</v>
      </c>
      <c r="D50" s="30">
        <v>6</v>
      </c>
      <c r="E50" s="30">
        <v>98</v>
      </c>
      <c r="F50" s="30">
        <v>14</v>
      </c>
      <c r="G50" s="31">
        <v>66.89</v>
      </c>
      <c r="H50" s="40">
        <f t="shared" si="13"/>
        <v>64.88</v>
      </c>
      <c r="I50" s="40">
        <f t="shared" si="14"/>
        <v>63.55</v>
      </c>
      <c r="J50" s="40">
        <f t="shared" si="15"/>
        <v>61.54</v>
      </c>
      <c r="K50" s="40">
        <f t="shared" si="16"/>
        <v>60.87</v>
      </c>
      <c r="L50" s="40">
        <f t="shared" si="17"/>
        <v>60.2</v>
      </c>
      <c r="M50" s="40">
        <f t="shared" si="18"/>
        <v>59.53</v>
      </c>
      <c r="N50" s="40">
        <f t="shared" si="19"/>
        <v>58.86</v>
      </c>
      <c r="O50" s="130"/>
      <c r="P50" s="47"/>
      <c r="Q50" s="47" t="s">
        <v>81</v>
      </c>
    </row>
    <row r="51" spans="1:17" ht="21" customHeight="1">
      <c r="A51" s="106"/>
      <c r="B51" s="94" t="s">
        <v>5</v>
      </c>
      <c r="C51" s="29">
        <v>1500</v>
      </c>
      <c r="D51" s="30">
        <v>6</v>
      </c>
      <c r="E51" s="30">
        <v>50</v>
      </c>
      <c r="F51" s="30">
        <v>10</v>
      </c>
      <c r="G51" s="31">
        <v>89.79</v>
      </c>
      <c r="H51" s="40">
        <f t="shared" si="13"/>
        <v>87.1</v>
      </c>
      <c r="I51" s="40">
        <f t="shared" si="14"/>
        <v>85.3</v>
      </c>
      <c r="J51" s="40">
        <f t="shared" si="15"/>
        <v>82.61</v>
      </c>
      <c r="K51" s="40">
        <f t="shared" si="16"/>
        <v>81.71</v>
      </c>
      <c r="L51" s="40">
        <f t="shared" si="17"/>
        <v>80.81</v>
      </c>
      <c r="M51" s="40">
        <f t="shared" si="18"/>
        <v>79.91</v>
      </c>
      <c r="N51" s="40">
        <f t="shared" si="19"/>
        <v>79.02</v>
      </c>
      <c r="O51" s="130"/>
      <c r="P51" s="47"/>
      <c r="Q51" s="47" t="s">
        <v>77</v>
      </c>
    </row>
    <row r="52" spans="1:17" ht="21" customHeight="1">
      <c r="A52" s="106"/>
      <c r="B52" s="94" t="s">
        <v>6</v>
      </c>
      <c r="C52" s="29">
        <v>500</v>
      </c>
      <c r="D52" s="30">
        <v>12</v>
      </c>
      <c r="E52" s="30">
        <v>72</v>
      </c>
      <c r="F52" s="30">
        <v>9</v>
      </c>
      <c r="G52" s="31">
        <v>38.51</v>
      </c>
      <c r="H52" s="40">
        <f t="shared" si="13"/>
        <v>37.35</v>
      </c>
      <c r="I52" s="40">
        <f t="shared" si="14"/>
        <v>36.58</v>
      </c>
      <c r="J52" s="40">
        <f t="shared" si="15"/>
        <v>35.43</v>
      </c>
      <c r="K52" s="40">
        <f t="shared" si="16"/>
        <v>35.04</v>
      </c>
      <c r="L52" s="40">
        <f t="shared" si="17"/>
        <v>34.66</v>
      </c>
      <c r="M52" s="40">
        <f t="shared" si="18"/>
        <v>34.27</v>
      </c>
      <c r="N52" s="40">
        <f t="shared" si="19"/>
        <v>33.89</v>
      </c>
      <c r="O52" s="130"/>
      <c r="P52" s="47"/>
      <c r="Q52" s="47" t="s">
        <v>82</v>
      </c>
    </row>
    <row r="53" spans="1:17" ht="21" customHeight="1">
      <c r="A53" s="106"/>
      <c r="B53" s="94" t="s">
        <v>6</v>
      </c>
      <c r="C53" s="29">
        <v>1000</v>
      </c>
      <c r="D53" s="30">
        <v>6</v>
      </c>
      <c r="E53" s="30">
        <v>98</v>
      </c>
      <c r="F53" s="30">
        <v>14</v>
      </c>
      <c r="G53" s="31">
        <v>66.89</v>
      </c>
      <c r="H53" s="40">
        <f t="shared" si="13"/>
        <v>64.88</v>
      </c>
      <c r="I53" s="40">
        <f t="shared" si="14"/>
        <v>63.55</v>
      </c>
      <c r="J53" s="40">
        <f t="shared" si="15"/>
        <v>61.54</v>
      </c>
      <c r="K53" s="40">
        <f t="shared" si="16"/>
        <v>60.87</v>
      </c>
      <c r="L53" s="40">
        <f t="shared" si="17"/>
        <v>60.2</v>
      </c>
      <c r="M53" s="40">
        <f t="shared" si="18"/>
        <v>59.53</v>
      </c>
      <c r="N53" s="40">
        <f t="shared" si="19"/>
        <v>58.86</v>
      </c>
      <c r="O53" s="130"/>
      <c r="P53" s="47"/>
      <c r="Q53" s="47" t="s">
        <v>83</v>
      </c>
    </row>
    <row r="54" spans="1:17" ht="21" customHeight="1">
      <c r="A54" s="106"/>
      <c r="B54" s="94" t="s">
        <v>6</v>
      </c>
      <c r="C54" s="29">
        <v>1500</v>
      </c>
      <c r="D54" s="30">
        <v>6</v>
      </c>
      <c r="E54" s="30">
        <v>50</v>
      </c>
      <c r="F54" s="30">
        <v>10</v>
      </c>
      <c r="G54" s="31">
        <v>89.79</v>
      </c>
      <c r="H54" s="40">
        <f t="shared" si="13"/>
        <v>87.1</v>
      </c>
      <c r="I54" s="40">
        <f t="shared" si="14"/>
        <v>85.3</v>
      </c>
      <c r="J54" s="40">
        <f t="shared" si="15"/>
        <v>82.61</v>
      </c>
      <c r="K54" s="40">
        <f t="shared" si="16"/>
        <v>81.71</v>
      </c>
      <c r="L54" s="40">
        <f t="shared" si="17"/>
        <v>80.81</v>
      </c>
      <c r="M54" s="40">
        <f t="shared" si="18"/>
        <v>79.91</v>
      </c>
      <c r="N54" s="40">
        <f t="shared" si="19"/>
        <v>79.02</v>
      </c>
      <c r="O54" s="130"/>
      <c r="P54" s="47"/>
      <c r="Q54" s="47" t="s">
        <v>84</v>
      </c>
    </row>
    <row r="55" spans="1:17" ht="21" customHeight="1">
      <c r="A55" s="106"/>
      <c r="B55" s="94" t="s">
        <v>121</v>
      </c>
      <c r="C55" s="29">
        <v>1000</v>
      </c>
      <c r="D55" s="30">
        <v>6</v>
      </c>
      <c r="E55" s="30">
        <v>98</v>
      </c>
      <c r="F55" s="30">
        <v>14</v>
      </c>
      <c r="G55" s="31">
        <v>66.89</v>
      </c>
      <c r="H55" s="40">
        <f t="shared" si="13"/>
        <v>64.88</v>
      </c>
      <c r="I55" s="40">
        <f t="shared" si="14"/>
        <v>63.55</v>
      </c>
      <c r="J55" s="40">
        <f t="shared" si="15"/>
        <v>61.54</v>
      </c>
      <c r="K55" s="40">
        <f t="shared" si="16"/>
        <v>60.87</v>
      </c>
      <c r="L55" s="40">
        <f t="shared" si="17"/>
        <v>60.2</v>
      </c>
      <c r="M55" s="40">
        <f t="shared" si="18"/>
        <v>59.53</v>
      </c>
      <c r="N55" s="40">
        <f t="shared" si="19"/>
        <v>58.86</v>
      </c>
      <c r="O55" s="130"/>
      <c r="P55" s="47"/>
      <c r="Q55" s="47" t="s">
        <v>76</v>
      </c>
    </row>
    <row r="56" spans="1:17" ht="21" customHeight="1">
      <c r="A56" s="106"/>
      <c r="B56" s="94" t="s">
        <v>121</v>
      </c>
      <c r="C56" s="29">
        <v>1500</v>
      </c>
      <c r="D56" s="30">
        <v>6</v>
      </c>
      <c r="E56" s="30">
        <v>50</v>
      </c>
      <c r="F56" s="30">
        <v>10</v>
      </c>
      <c r="G56" s="31">
        <v>89.79</v>
      </c>
      <c r="H56" s="40">
        <f t="shared" si="13"/>
        <v>87.1</v>
      </c>
      <c r="I56" s="40">
        <f t="shared" si="14"/>
        <v>85.3</v>
      </c>
      <c r="J56" s="40">
        <f t="shared" si="15"/>
        <v>82.61</v>
      </c>
      <c r="K56" s="40">
        <f t="shared" si="16"/>
        <v>81.71</v>
      </c>
      <c r="L56" s="40">
        <f t="shared" si="17"/>
        <v>80.81</v>
      </c>
      <c r="M56" s="40">
        <f t="shared" si="18"/>
        <v>79.91</v>
      </c>
      <c r="N56" s="40">
        <f t="shared" si="19"/>
        <v>79.02</v>
      </c>
      <c r="O56" s="130"/>
      <c r="P56" s="47"/>
      <c r="Q56" s="47" t="s">
        <v>77</v>
      </c>
    </row>
    <row r="57" spans="1:17" ht="21" customHeight="1">
      <c r="A57" s="106"/>
      <c r="B57" s="94" t="s">
        <v>28</v>
      </c>
      <c r="C57" s="29">
        <v>1000</v>
      </c>
      <c r="D57" s="30">
        <v>6</v>
      </c>
      <c r="E57" s="30">
        <v>98</v>
      </c>
      <c r="F57" s="30">
        <v>14</v>
      </c>
      <c r="G57" s="31">
        <v>75.8</v>
      </c>
      <c r="H57" s="40">
        <f t="shared" si="13"/>
        <v>73.53</v>
      </c>
      <c r="I57" s="40">
        <f t="shared" si="14"/>
        <v>72.01</v>
      </c>
      <c r="J57" s="40">
        <f t="shared" si="15"/>
        <v>69.74</v>
      </c>
      <c r="K57" s="40">
        <f t="shared" si="16"/>
        <v>68.98</v>
      </c>
      <c r="L57" s="40">
        <f t="shared" si="17"/>
        <v>68.22</v>
      </c>
      <c r="M57" s="40">
        <f t="shared" si="18"/>
        <v>67.46</v>
      </c>
      <c r="N57" s="40">
        <f t="shared" si="19"/>
        <v>66.7</v>
      </c>
      <c r="O57" s="130"/>
      <c r="P57" s="47"/>
      <c r="Q57" s="47" t="s">
        <v>150</v>
      </c>
    </row>
    <row r="58" spans="1:17" ht="21" customHeight="1">
      <c r="A58" s="106"/>
      <c r="B58" s="94" t="s">
        <v>28</v>
      </c>
      <c r="C58" s="29">
        <v>1500</v>
      </c>
      <c r="D58" s="30">
        <v>6</v>
      </c>
      <c r="E58" s="30">
        <v>50</v>
      </c>
      <c r="F58" s="30">
        <v>10</v>
      </c>
      <c r="G58" s="31">
        <v>101.76</v>
      </c>
      <c r="H58" s="40">
        <f t="shared" si="13"/>
        <v>98.71</v>
      </c>
      <c r="I58" s="40">
        <f t="shared" si="14"/>
        <v>96.67</v>
      </c>
      <c r="J58" s="40">
        <f t="shared" si="15"/>
        <v>93.62</v>
      </c>
      <c r="K58" s="40">
        <f t="shared" si="16"/>
        <v>92.6</v>
      </c>
      <c r="L58" s="40">
        <f t="shared" si="17"/>
        <v>91.58</v>
      </c>
      <c r="M58" s="40">
        <f t="shared" si="18"/>
        <v>90.57</v>
      </c>
      <c r="N58" s="40">
        <f t="shared" si="19"/>
        <v>89.55</v>
      </c>
      <c r="O58" s="130"/>
      <c r="P58" s="47"/>
      <c r="Q58" s="47" t="s">
        <v>115</v>
      </c>
    </row>
    <row r="59" spans="1:17" ht="21" customHeight="1">
      <c r="A59" s="106"/>
      <c r="B59" s="94" t="s">
        <v>53</v>
      </c>
      <c r="C59" s="29">
        <v>1000</v>
      </c>
      <c r="D59" s="30">
        <v>6</v>
      </c>
      <c r="E59" s="30">
        <v>98</v>
      </c>
      <c r="F59" s="30">
        <v>14</v>
      </c>
      <c r="G59" s="31">
        <v>66.89</v>
      </c>
      <c r="H59" s="40">
        <f t="shared" si="13"/>
        <v>64.88</v>
      </c>
      <c r="I59" s="40">
        <f t="shared" si="14"/>
        <v>63.55</v>
      </c>
      <c r="J59" s="40">
        <f t="shared" si="15"/>
        <v>61.54</v>
      </c>
      <c r="K59" s="40">
        <f t="shared" si="16"/>
        <v>60.87</v>
      </c>
      <c r="L59" s="40">
        <f t="shared" si="17"/>
        <v>60.2</v>
      </c>
      <c r="M59" s="40">
        <f t="shared" si="18"/>
        <v>59.53</v>
      </c>
      <c r="N59" s="40">
        <f t="shared" si="19"/>
        <v>58.86</v>
      </c>
      <c r="O59" s="130"/>
      <c r="P59" s="47"/>
      <c r="Q59" s="47" t="s">
        <v>87</v>
      </c>
    </row>
    <row r="60" spans="1:17" ht="21" customHeight="1">
      <c r="A60" s="106"/>
      <c r="B60" s="94" t="s">
        <v>52</v>
      </c>
      <c r="C60" s="29">
        <v>1000</v>
      </c>
      <c r="D60" s="30">
        <v>6</v>
      </c>
      <c r="E60" s="30">
        <v>98</v>
      </c>
      <c r="F60" s="30">
        <v>14</v>
      </c>
      <c r="G60" s="31">
        <v>62.43</v>
      </c>
      <c r="H60" s="40">
        <f t="shared" si="13"/>
        <v>60.56</v>
      </c>
      <c r="I60" s="40">
        <f t="shared" si="14"/>
        <v>59.31</v>
      </c>
      <c r="J60" s="40">
        <f t="shared" si="15"/>
        <v>57.44</v>
      </c>
      <c r="K60" s="40">
        <f t="shared" si="16"/>
        <v>56.81</v>
      </c>
      <c r="L60" s="40">
        <f t="shared" si="17"/>
        <v>56.19</v>
      </c>
      <c r="M60" s="40">
        <f t="shared" si="18"/>
        <v>55.56</v>
      </c>
      <c r="N60" s="40">
        <f t="shared" si="19"/>
        <v>54.94</v>
      </c>
      <c r="O60" s="130"/>
      <c r="P60" s="47"/>
      <c r="Q60" s="47" t="s">
        <v>85</v>
      </c>
    </row>
    <row r="61" spans="1:17" ht="40.5" customHeight="1">
      <c r="A61" s="100"/>
      <c r="B61" s="27" t="s">
        <v>32</v>
      </c>
      <c r="C61" s="7"/>
      <c r="D61" s="7"/>
      <c r="E61" s="7"/>
      <c r="F61" s="7"/>
      <c r="G61" s="4"/>
      <c r="H61" s="4"/>
      <c r="I61" s="4"/>
      <c r="J61" s="4"/>
      <c r="K61" s="4"/>
      <c r="L61" s="4"/>
      <c r="M61" s="4"/>
      <c r="N61" s="4"/>
      <c r="O61" s="135"/>
      <c r="P61" s="57"/>
      <c r="Q61" s="57"/>
    </row>
    <row r="62" spans="1:17" s="50" customFormat="1" ht="21" customHeight="1">
      <c r="A62" s="106">
        <v>40526</v>
      </c>
      <c r="B62" s="77" t="s">
        <v>46</v>
      </c>
      <c r="C62" s="51">
        <v>950</v>
      </c>
      <c r="D62" s="79">
        <v>6</v>
      </c>
      <c r="E62" s="79">
        <v>84</v>
      </c>
      <c r="F62" s="79">
        <v>12</v>
      </c>
      <c r="G62" s="61">
        <v>61.11</v>
      </c>
      <c r="H62" s="40">
        <f t="shared" si="13"/>
        <v>59.28</v>
      </c>
      <c r="I62" s="40">
        <f aca="true" t="shared" si="20" ref="I62:I73">ROUND(G62*(1-0.05),2)</f>
        <v>58.05</v>
      </c>
      <c r="J62" s="40">
        <f aca="true" t="shared" si="21" ref="J62:J73">ROUND(G62*(1-0.08),2)</f>
        <v>56.22</v>
      </c>
      <c r="K62" s="40">
        <f aca="true" t="shared" si="22" ref="K62:K73">ROUND(G62*(1-0.09),2)</f>
        <v>55.61</v>
      </c>
      <c r="L62" s="40">
        <f aca="true" t="shared" si="23" ref="L62:L73">ROUND(G62*(1-0.1),2)</f>
        <v>55</v>
      </c>
      <c r="M62" s="40">
        <f aca="true" t="shared" si="24" ref="M62:M73">ROUND(G62*(1-0.11),2)</f>
        <v>54.39</v>
      </c>
      <c r="N62" s="40">
        <f aca="true" t="shared" si="25" ref="N62:N73">ROUND(G62*(1-0.12),2)</f>
        <v>53.78</v>
      </c>
      <c r="O62" s="132"/>
      <c r="P62" s="47"/>
      <c r="Q62" s="47" t="s">
        <v>36</v>
      </c>
    </row>
    <row r="63" spans="1:17" s="50" customFormat="1" ht="21" customHeight="1">
      <c r="A63" s="106">
        <v>40526</v>
      </c>
      <c r="B63" s="77" t="s">
        <v>46</v>
      </c>
      <c r="C63" s="51">
        <v>1500</v>
      </c>
      <c r="D63" s="79">
        <v>6</v>
      </c>
      <c r="E63" s="79">
        <v>55</v>
      </c>
      <c r="F63" s="79">
        <v>11</v>
      </c>
      <c r="G63" s="61">
        <v>76.61</v>
      </c>
      <c r="H63" s="40">
        <f t="shared" si="13"/>
        <v>74.31</v>
      </c>
      <c r="I63" s="40">
        <f t="shared" si="20"/>
        <v>72.78</v>
      </c>
      <c r="J63" s="40">
        <f t="shared" si="21"/>
        <v>70.48</v>
      </c>
      <c r="K63" s="40">
        <f t="shared" si="22"/>
        <v>69.72</v>
      </c>
      <c r="L63" s="40">
        <f t="shared" si="23"/>
        <v>68.95</v>
      </c>
      <c r="M63" s="40">
        <f t="shared" si="24"/>
        <v>68.18</v>
      </c>
      <c r="N63" s="40">
        <f t="shared" si="25"/>
        <v>67.42</v>
      </c>
      <c r="O63" s="132"/>
      <c r="P63" s="47"/>
      <c r="Q63" s="47" t="s">
        <v>35</v>
      </c>
    </row>
    <row r="64" spans="1:17" s="50" customFormat="1" ht="21" customHeight="1">
      <c r="A64" s="106">
        <v>40526</v>
      </c>
      <c r="B64" s="77" t="s">
        <v>47</v>
      </c>
      <c r="C64" s="51">
        <v>1500</v>
      </c>
      <c r="D64" s="79">
        <v>6</v>
      </c>
      <c r="E64" s="79">
        <v>55</v>
      </c>
      <c r="F64" s="79">
        <v>11</v>
      </c>
      <c r="G64" s="61">
        <v>76.61</v>
      </c>
      <c r="H64" s="40">
        <f t="shared" si="13"/>
        <v>74.31</v>
      </c>
      <c r="I64" s="40">
        <f t="shared" si="20"/>
        <v>72.78</v>
      </c>
      <c r="J64" s="40">
        <f t="shared" si="21"/>
        <v>70.48</v>
      </c>
      <c r="K64" s="40">
        <f t="shared" si="22"/>
        <v>69.72</v>
      </c>
      <c r="L64" s="40">
        <f t="shared" si="23"/>
        <v>68.95</v>
      </c>
      <c r="M64" s="40">
        <f t="shared" si="24"/>
        <v>68.18</v>
      </c>
      <c r="N64" s="40">
        <f t="shared" si="25"/>
        <v>67.42</v>
      </c>
      <c r="O64" s="132"/>
      <c r="P64" s="47"/>
      <c r="Q64" s="47" t="s">
        <v>37</v>
      </c>
    </row>
    <row r="65" spans="1:17" s="50" customFormat="1" ht="21" customHeight="1">
      <c r="A65" s="106">
        <v>40526</v>
      </c>
      <c r="B65" s="77" t="s">
        <v>48</v>
      </c>
      <c r="C65" s="51">
        <v>950</v>
      </c>
      <c r="D65" s="79">
        <v>6</v>
      </c>
      <c r="E65" s="79">
        <v>84</v>
      </c>
      <c r="F65" s="79">
        <v>12</v>
      </c>
      <c r="G65" s="61">
        <v>61.11</v>
      </c>
      <c r="H65" s="40">
        <f t="shared" si="13"/>
        <v>59.28</v>
      </c>
      <c r="I65" s="40">
        <f t="shared" si="20"/>
        <v>58.05</v>
      </c>
      <c r="J65" s="40">
        <f t="shared" si="21"/>
        <v>56.22</v>
      </c>
      <c r="K65" s="40">
        <f t="shared" si="22"/>
        <v>55.61</v>
      </c>
      <c r="L65" s="40">
        <f t="shared" si="23"/>
        <v>55</v>
      </c>
      <c r="M65" s="40">
        <f t="shared" si="24"/>
        <v>54.39</v>
      </c>
      <c r="N65" s="40">
        <f t="shared" si="25"/>
        <v>53.78</v>
      </c>
      <c r="O65" s="132"/>
      <c r="P65" s="47"/>
      <c r="Q65" s="88" t="s">
        <v>45</v>
      </c>
    </row>
    <row r="66" spans="1:17" s="50" customFormat="1" ht="21" customHeight="1">
      <c r="A66" s="106">
        <v>40526</v>
      </c>
      <c r="B66" s="77" t="s">
        <v>48</v>
      </c>
      <c r="C66" s="51">
        <v>1500</v>
      </c>
      <c r="D66" s="79">
        <v>6</v>
      </c>
      <c r="E66" s="79">
        <v>55</v>
      </c>
      <c r="F66" s="79">
        <v>11</v>
      </c>
      <c r="G66" s="61">
        <v>76.61</v>
      </c>
      <c r="H66" s="40">
        <f t="shared" si="13"/>
        <v>74.31</v>
      </c>
      <c r="I66" s="40">
        <f t="shared" si="20"/>
        <v>72.78</v>
      </c>
      <c r="J66" s="40">
        <f t="shared" si="21"/>
        <v>70.48</v>
      </c>
      <c r="K66" s="40">
        <f t="shared" si="22"/>
        <v>69.72</v>
      </c>
      <c r="L66" s="40">
        <f t="shared" si="23"/>
        <v>68.95</v>
      </c>
      <c r="M66" s="40">
        <f t="shared" si="24"/>
        <v>68.18</v>
      </c>
      <c r="N66" s="40">
        <f t="shared" si="25"/>
        <v>67.42</v>
      </c>
      <c r="O66" s="132"/>
      <c r="P66" s="47"/>
      <c r="Q66" s="47" t="s">
        <v>44</v>
      </c>
    </row>
    <row r="67" spans="1:17" s="50" customFormat="1" ht="21" customHeight="1">
      <c r="A67" s="106">
        <v>40526</v>
      </c>
      <c r="B67" s="77" t="s">
        <v>34</v>
      </c>
      <c r="C67" s="51">
        <v>950</v>
      </c>
      <c r="D67" s="79">
        <v>6</v>
      </c>
      <c r="E67" s="79">
        <v>84</v>
      </c>
      <c r="F67" s="79">
        <v>12</v>
      </c>
      <c r="G67" s="61">
        <v>52.75</v>
      </c>
      <c r="H67" s="40">
        <f t="shared" si="13"/>
        <v>51.17</v>
      </c>
      <c r="I67" s="40">
        <f t="shared" si="20"/>
        <v>50.11</v>
      </c>
      <c r="J67" s="40">
        <f t="shared" si="21"/>
        <v>48.53</v>
      </c>
      <c r="K67" s="40">
        <f t="shared" si="22"/>
        <v>48</v>
      </c>
      <c r="L67" s="40">
        <f t="shared" si="23"/>
        <v>47.48</v>
      </c>
      <c r="M67" s="40">
        <f t="shared" si="24"/>
        <v>46.95</v>
      </c>
      <c r="N67" s="40">
        <f t="shared" si="25"/>
        <v>46.42</v>
      </c>
      <c r="O67" s="132"/>
      <c r="P67" s="47"/>
      <c r="Q67" s="47" t="s">
        <v>41</v>
      </c>
    </row>
    <row r="68" spans="1:17" s="50" customFormat="1" ht="21" customHeight="1">
      <c r="A68" s="106">
        <v>40526</v>
      </c>
      <c r="B68" s="77" t="s">
        <v>34</v>
      </c>
      <c r="C68" s="51">
        <v>1500</v>
      </c>
      <c r="D68" s="79">
        <v>6</v>
      </c>
      <c r="E68" s="79">
        <v>55</v>
      </c>
      <c r="F68" s="79">
        <v>11</v>
      </c>
      <c r="G68" s="61">
        <v>66.78</v>
      </c>
      <c r="H68" s="40">
        <f t="shared" si="13"/>
        <v>64.78</v>
      </c>
      <c r="I68" s="40">
        <f t="shared" si="20"/>
        <v>63.44</v>
      </c>
      <c r="J68" s="40">
        <f t="shared" si="21"/>
        <v>61.44</v>
      </c>
      <c r="K68" s="40">
        <f t="shared" si="22"/>
        <v>60.77</v>
      </c>
      <c r="L68" s="40">
        <f t="shared" si="23"/>
        <v>60.1</v>
      </c>
      <c r="M68" s="40">
        <f t="shared" si="24"/>
        <v>59.43</v>
      </c>
      <c r="N68" s="40">
        <f t="shared" si="25"/>
        <v>58.77</v>
      </c>
      <c r="O68" s="132"/>
      <c r="P68" s="47"/>
      <c r="Q68" s="47" t="s">
        <v>40</v>
      </c>
    </row>
    <row r="69" spans="1:17" s="50" customFormat="1" ht="21" customHeight="1">
      <c r="A69" s="106">
        <v>40526</v>
      </c>
      <c r="B69" s="77" t="s">
        <v>38</v>
      </c>
      <c r="C69" s="51">
        <v>950</v>
      </c>
      <c r="D69" s="79">
        <v>6</v>
      </c>
      <c r="E69" s="79">
        <v>84</v>
      </c>
      <c r="F69" s="79">
        <v>12</v>
      </c>
      <c r="G69" s="61">
        <v>56</v>
      </c>
      <c r="H69" s="40">
        <f t="shared" si="13"/>
        <v>54.32</v>
      </c>
      <c r="I69" s="40">
        <f t="shared" si="20"/>
        <v>53.2</v>
      </c>
      <c r="J69" s="40">
        <f t="shared" si="21"/>
        <v>51.52</v>
      </c>
      <c r="K69" s="40">
        <f t="shared" si="22"/>
        <v>50.96</v>
      </c>
      <c r="L69" s="40">
        <f t="shared" si="23"/>
        <v>50.4</v>
      </c>
      <c r="M69" s="40">
        <f t="shared" si="24"/>
        <v>49.84</v>
      </c>
      <c r="N69" s="40">
        <f t="shared" si="25"/>
        <v>49.28</v>
      </c>
      <c r="O69" s="132"/>
      <c r="P69" s="47"/>
      <c r="Q69" s="47" t="s">
        <v>39</v>
      </c>
    </row>
    <row r="70" spans="1:17" s="50" customFormat="1" ht="21" customHeight="1">
      <c r="A70" s="106">
        <v>40526</v>
      </c>
      <c r="B70" s="77" t="s">
        <v>141</v>
      </c>
      <c r="C70" s="51">
        <v>950</v>
      </c>
      <c r="D70" s="79">
        <v>6</v>
      </c>
      <c r="E70" s="79">
        <v>84</v>
      </c>
      <c r="F70" s="79">
        <v>12</v>
      </c>
      <c r="G70" s="61">
        <v>61.11</v>
      </c>
      <c r="H70" s="40">
        <f t="shared" si="13"/>
        <v>59.28</v>
      </c>
      <c r="I70" s="40">
        <f t="shared" si="20"/>
        <v>58.05</v>
      </c>
      <c r="J70" s="40">
        <f t="shared" si="21"/>
        <v>56.22</v>
      </c>
      <c r="K70" s="40">
        <f t="shared" si="22"/>
        <v>55.61</v>
      </c>
      <c r="L70" s="40">
        <f t="shared" si="23"/>
        <v>55</v>
      </c>
      <c r="M70" s="40">
        <f t="shared" si="24"/>
        <v>54.39</v>
      </c>
      <c r="N70" s="40">
        <f t="shared" si="25"/>
        <v>53.78</v>
      </c>
      <c r="O70" s="132"/>
      <c r="P70" s="47"/>
      <c r="Q70" s="47" t="s">
        <v>43</v>
      </c>
    </row>
    <row r="71" spans="1:17" s="50" customFormat="1" ht="21" customHeight="1">
      <c r="A71" s="106">
        <v>40526</v>
      </c>
      <c r="B71" s="77" t="s">
        <v>141</v>
      </c>
      <c r="C71" s="51">
        <v>1500</v>
      </c>
      <c r="D71" s="79">
        <v>6</v>
      </c>
      <c r="E71" s="79">
        <v>55</v>
      </c>
      <c r="F71" s="79">
        <v>11</v>
      </c>
      <c r="G71" s="61">
        <v>76.61</v>
      </c>
      <c r="H71" s="40">
        <f t="shared" si="13"/>
        <v>74.31</v>
      </c>
      <c r="I71" s="40">
        <f t="shared" si="20"/>
        <v>72.78</v>
      </c>
      <c r="J71" s="40">
        <f t="shared" si="21"/>
        <v>70.48</v>
      </c>
      <c r="K71" s="40">
        <f t="shared" si="22"/>
        <v>69.72</v>
      </c>
      <c r="L71" s="40">
        <f t="shared" si="23"/>
        <v>68.95</v>
      </c>
      <c r="M71" s="40">
        <f t="shared" si="24"/>
        <v>68.18</v>
      </c>
      <c r="N71" s="40">
        <f t="shared" si="25"/>
        <v>67.42</v>
      </c>
      <c r="O71" s="132"/>
      <c r="P71" s="47"/>
      <c r="Q71" s="47" t="s">
        <v>42</v>
      </c>
    </row>
    <row r="72" spans="1:17" s="44" customFormat="1" ht="18" customHeight="1">
      <c r="A72" s="106">
        <v>40526</v>
      </c>
      <c r="B72" s="62" t="s">
        <v>142</v>
      </c>
      <c r="C72" s="41">
        <v>540</v>
      </c>
      <c r="D72" s="42">
        <v>8</v>
      </c>
      <c r="E72" s="42">
        <v>84</v>
      </c>
      <c r="F72" s="42">
        <v>12</v>
      </c>
      <c r="G72" s="63">
        <v>43.5</v>
      </c>
      <c r="H72" s="40">
        <f t="shared" si="13"/>
        <v>42.2</v>
      </c>
      <c r="I72" s="40">
        <f t="shared" si="20"/>
        <v>41.33</v>
      </c>
      <c r="J72" s="40">
        <f t="shared" si="21"/>
        <v>40.02</v>
      </c>
      <c r="K72" s="40">
        <f t="shared" si="22"/>
        <v>39.59</v>
      </c>
      <c r="L72" s="40">
        <f t="shared" si="23"/>
        <v>39.15</v>
      </c>
      <c r="M72" s="40">
        <f t="shared" si="24"/>
        <v>38.72</v>
      </c>
      <c r="N72" s="40">
        <f t="shared" si="25"/>
        <v>38.28</v>
      </c>
      <c r="O72" s="132"/>
      <c r="P72" s="68"/>
      <c r="Q72" s="67" t="s">
        <v>143</v>
      </c>
    </row>
    <row r="73" spans="1:17" s="44" customFormat="1" ht="18" customHeight="1">
      <c r="A73" s="106">
        <v>40526</v>
      </c>
      <c r="B73" s="62" t="s">
        <v>90</v>
      </c>
      <c r="C73" s="65">
        <v>670</v>
      </c>
      <c r="D73" s="66">
        <v>8</v>
      </c>
      <c r="E73" s="66">
        <v>84</v>
      </c>
      <c r="F73" s="42">
        <v>12</v>
      </c>
      <c r="G73" s="63">
        <v>42</v>
      </c>
      <c r="H73" s="40">
        <f t="shared" si="13"/>
        <v>40.74</v>
      </c>
      <c r="I73" s="40">
        <f t="shared" si="20"/>
        <v>39.9</v>
      </c>
      <c r="J73" s="40">
        <f t="shared" si="21"/>
        <v>38.64</v>
      </c>
      <c r="K73" s="40">
        <f t="shared" si="22"/>
        <v>38.22</v>
      </c>
      <c r="L73" s="40">
        <f t="shared" si="23"/>
        <v>37.8</v>
      </c>
      <c r="M73" s="40">
        <f t="shared" si="24"/>
        <v>37.38</v>
      </c>
      <c r="N73" s="40">
        <f t="shared" si="25"/>
        <v>36.96</v>
      </c>
      <c r="O73" s="132"/>
      <c r="P73" s="47"/>
      <c r="Q73" s="47" t="s">
        <v>91</v>
      </c>
    </row>
    <row r="74" spans="1:17" ht="40.5" customHeight="1">
      <c r="A74" s="100"/>
      <c r="B74" s="27" t="s">
        <v>75</v>
      </c>
      <c r="C74" s="7"/>
      <c r="D74" s="7"/>
      <c r="E74" s="7"/>
      <c r="F74" s="7"/>
      <c r="G74" s="4"/>
      <c r="H74" s="4"/>
      <c r="I74" s="4"/>
      <c r="J74" s="4"/>
      <c r="K74" s="4"/>
      <c r="L74" s="4"/>
      <c r="M74" s="4"/>
      <c r="N74" s="4"/>
      <c r="O74" s="135"/>
      <c r="P74" s="57"/>
      <c r="Q74" s="57"/>
    </row>
    <row r="75" spans="1:17" s="81" customFormat="1" ht="21" customHeight="1">
      <c r="A75" s="106"/>
      <c r="B75" s="77" t="s">
        <v>95</v>
      </c>
      <c r="C75" s="51">
        <v>510</v>
      </c>
      <c r="D75" s="79">
        <v>12</v>
      </c>
      <c r="E75" s="79">
        <v>70</v>
      </c>
      <c r="F75" s="79">
        <v>10</v>
      </c>
      <c r="G75" s="61">
        <v>58.29</v>
      </c>
      <c r="H75" s="40">
        <f t="shared" si="13"/>
        <v>56.54</v>
      </c>
      <c r="I75" s="40">
        <f aca="true" t="shared" si="26" ref="I75:I81">ROUND(G75*(1-0.05),2)</f>
        <v>55.38</v>
      </c>
      <c r="J75" s="40">
        <f aca="true" t="shared" si="27" ref="J75:J81">ROUND(G75*(1-0.08),2)</f>
        <v>53.63</v>
      </c>
      <c r="K75" s="40">
        <f aca="true" t="shared" si="28" ref="K75:K81">ROUND(G75*(1-0.09),2)</f>
        <v>53.04</v>
      </c>
      <c r="L75" s="40">
        <f aca="true" t="shared" si="29" ref="L75:L81">ROUND(G75*(1-0.1),2)</f>
        <v>52.46</v>
      </c>
      <c r="M75" s="40">
        <f aca="true" t="shared" si="30" ref="M75:M81">ROUND(G75*(1-0.11),2)</f>
        <v>51.88</v>
      </c>
      <c r="N75" s="40">
        <f aca="true" t="shared" si="31" ref="N75:N81">ROUND(G75*(1-0.12),2)</f>
        <v>51.3</v>
      </c>
      <c r="O75" s="132"/>
      <c r="P75" s="51"/>
      <c r="Q75" s="47" t="s">
        <v>96</v>
      </c>
    </row>
    <row r="76" spans="1:17" ht="21" customHeight="1">
      <c r="A76" s="106">
        <v>40526</v>
      </c>
      <c r="B76" s="94" t="s">
        <v>57</v>
      </c>
      <c r="C76" s="29">
        <v>510</v>
      </c>
      <c r="D76" s="30">
        <v>12</v>
      </c>
      <c r="E76" s="30">
        <v>70</v>
      </c>
      <c r="F76" s="30">
        <v>10</v>
      </c>
      <c r="G76" s="31">
        <v>57.57</v>
      </c>
      <c r="H76" s="40">
        <f t="shared" si="13"/>
        <v>55.84</v>
      </c>
      <c r="I76" s="40">
        <f t="shared" si="26"/>
        <v>54.69</v>
      </c>
      <c r="J76" s="40">
        <f t="shared" si="27"/>
        <v>52.96</v>
      </c>
      <c r="K76" s="40">
        <f t="shared" si="28"/>
        <v>52.39</v>
      </c>
      <c r="L76" s="40">
        <f t="shared" si="29"/>
        <v>51.81</v>
      </c>
      <c r="M76" s="40">
        <f t="shared" si="30"/>
        <v>51.24</v>
      </c>
      <c r="N76" s="40">
        <f t="shared" si="31"/>
        <v>50.66</v>
      </c>
      <c r="O76" s="130"/>
      <c r="P76" s="47"/>
      <c r="Q76" s="47" t="s">
        <v>65</v>
      </c>
    </row>
    <row r="77" spans="1:17" ht="21" customHeight="1">
      <c r="A77" s="106">
        <v>40526</v>
      </c>
      <c r="B77" s="94" t="s">
        <v>58</v>
      </c>
      <c r="C77" s="29">
        <v>520</v>
      </c>
      <c r="D77" s="30">
        <v>12</v>
      </c>
      <c r="E77" s="30">
        <v>70</v>
      </c>
      <c r="F77" s="30">
        <v>10</v>
      </c>
      <c r="G77" s="31">
        <v>57.57</v>
      </c>
      <c r="H77" s="40">
        <f t="shared" si="13"/>
        <v>55.84</v>
      </c>
      <c r="I77" s="40">
        <f t="shared" si="26"/>
        <v>54.69</v>
      </c>
      <c r="J77" s="40">
        <f t="shared" si="27"/>
        <v>52.96</v>
      </c>
      <c r="K77" s="40">
        <f t="shared" si="28"/>
        <v>52.39</v>
      </c>
      <c r="L77" s="40">
        <f t="shared" si="29"/>
        <v>51.81</v>
      </c>
      <c r="M77" s="40">
        <f t="shared" si="30"/>
        <v>51.24</v>
      </c>
      <c r="N77" s="40">
        <f t="shared" si="31"/>
        <v>50.66</v>
      </c>
      <c r="O77" s="130"/>
      <c r="P77" s="47"/>
      <c r="Q77" s="47" t="s">
        <v>66</v>
      </c>
    </row>
    <row r="78" spans="1:17" s="81" customFormat="1" ht="21" customHeight="1">
      <c r="A78" s="106"/>
      <c r="B78" s="77" t="s">
        <v>101</v>
      </c>
      <c r="C78" s="51">
        <v>510</v>
      </c>
      <c r="D78" s="79">
        <v>12</v>
      </c>
      <c r="E78" s="79">
        <v>70</v>
      </c>
      <c r="F78" s="79">
        <v>10</v>
      </c>
      <c r="G78" s="61">
        <v>58.44</v>
      </c>
      <c r="H78" s="40">
        <f t="shared" si="13"/>
        <v>56.69</v>
      </c>
      <c r="I78" s="40">
        <f t="shared" si="26"/>
        <v>55.52</v>
      </c>
      <c r="J78" s="40">
        <f t="shared" si="27"/>
        <v>53.76</v>
      </c>
      <c r="K78" s="40">
        <f t="shared" si="28"/>
        <v>53.18</v>
      </c>
      <c r="L78" s="40">
        <f t="shared" si="29"/>
        <v>52.6</v>
      </c>
      <c r="M78" s="40">
        <f t="shared" si="30"/>
        <v>52.01</v>
      </c>
      <c r="N78" s="40">
        <f t="shared" si="31"/>
        <v>51.43</v>
      </c>
      <c r="O78" s="132"/>
      <c r="P78" s="51"/>
      <c r="Q78" s="47" t="s">
        <v>97</v>
      </c>
    </row>
    <row r="79" spans="1:17" ht="21" customHeight="1">
      <c r="A79" s="106">
        <v>40526</v>
      </c>
      <c r="B79" s="94" t="s">
        <v>78</v>
      </c>
      <c r="C79" s="29">
        <v>510</v>
      </c>
      <c r="D79" s="30">
        <v>12</v>
      </c>
      <c r="E79" s="30">
        <v>70</v>
      </c>
      <c r="F79" s="30">
        <v>10</v>
      </c>
      <c r="G79" s="31">
        <v>57.57</v>
      </c>
      <c r="H79" s="40">
        <f t="shared" si="13"/>
        <v>55.84</v>
      </c>
      <c r="I79" s="40">
        <f t="shared" si="26"/>
        <v>54.69</v>
      </c>
      <c r="J79" s="40">
        <f t="shared" si="27"/>
        <v>52.96</v>
      </c>
      <c r="K79" s="40">
        <f t="shared" si="28"/>
        <v>52.39</v>
      </c>
      <c r="L79" s="40">
        <f t="shared" si="29"/>
        <v>51.81</v>
      </c>
      <c r="M79" s="40">
        <f t="shared" si="30"/>
        <v>51.24</v>
      </c>
      <c r="N79" s="40">
        <f t="shared" si="31"/>
        <v>50.66</v>
      </c>
      <c r="O79" s="130"/>
      <c r="P79" s="47"/>
      <c r="Q79" s="47" t="s">
        <v>67</v>
      </c>
    </row>
    <row r="80" spans="1:17" ht="21" customHeight="1">
      <c r="A80" s="106">
        <v>40526</v>
      </c>
      <c r="B80" s="94" t="s">
        <v>59</v>
      </c>
      <c r="C80" s="29">
        <v>510</v>
      </c>
      <c r="D80" s="30">
        <v>12</v>
      </c>
      <c r="E80" s="30">
        <v>70</v>
      </c>
      <c r="F80" s="30">
        <v>10</v>
      </c>
      <c r="G80" s="31">
        <v>54.32</v>
      </c>
      <c r="H80" s="40">
        <f t="shared" si="13"/>
        <v>52.69</v>
      </c>
      <c r="I80" s="40">
        <f t="shared" si="26"/>
        <v>51.6</v>
      </c>
      <c r="J80" s="40">
        <f t="shared" si="27"/>
        <v>49.97</v>
      </c>
      <c r="K80" s="40">
        <f t="shared" si="28"/>
        <v>49.43</v>
      </c>
      <c r="L80" s="40">
        <f t="shared" si="29"/>
        <v>48.89</v>
      </c>
      <c r="M80" s="40">
        <f t="shared" si="30"/>
        <v>48.34</v>
      </c>
      <c r="N80" s="40">
        <f t="shared" si="31"/>
        <v>47.8</v>
      </c>
      <c r="O80" s="130"/>
      <c r="P80" s="47"/>
      <c r="Q80" s="47" t="s">
        <v>69</v>
      </c>
    </row>
    <row r="81" spans="1:17" ht="21" customHeight="1">
      <c r="A81" s="106">
        <v>40526</v>
      </c>
      <c r="B81" s="94" t="s">
        <v>60</v>
      </c>
      <c r="C81" s="29">
        <v>530</v>
      </c>
      <c r="D81" s="30">
        <v>12</v>
      </c>
      <c r="E81" s="30">
        <v>70</v>
      </c>
      <c r="F81" s="30">
        <v>10</v>
      </c>
      <c r="G81" s="31">
        <v>49.97</v>
      </c>
      <c r="H81" s="40">
        <f t="shared" si="13"/>
        <v>48.47</v>
      </c>
      <c r="I81" s="40">
        <f t="shared" si="26"/>
        <v>47.47</v>
      </c>
      <c r="J81" s="40">
        <f t="shared" si="27"/>
        <v>45.97</v>
      </c>
      <c r="K81" s="40">
        <f t="shared" si="28"/>
        <v>45.47</v>
      </c>
      <c r="L81" s="40">
        <f t="shared" si="29"/>
        <v>44.97</v>
      </c>
      <c r="M81" s="40">
        <f t="shared" si="30"/>
        <v>44.47</v>
      </c>
      <c r="N81" s="40">
        <f t="shared" si="31"/>
        <v>43.97</v>
      </c>
      <c r="O81" s="130"/>
      <c r="P81" s="47"/>
      <c r="Q81" s="47" t="s">
        <v>70</v>
      </c>
    </row>
    <row r="82" spans="1:17" ht="42" customHeight="1">
      <c r="A82" s="100"/>
      <c r="B82" s="27" t="s">
        <v>74</v>
      </c>
      <c r="C82" s="7"/>
      <c r="D82" s="7"/>
      <c r="E82" s="7"/>
      <c r="F82" s="7"/>
      <c r="G82" s="4"/>
      <c r="H82" s="4"/>
      <c r="I82" s="4"/>
      <c r="J82" s="4"/>
      <c r="K82" s="4"/>
      <c r="L82" s="4"/>
      <c r="M82" s="4"/>
      <c r="N82" s="4"/>
      <c r="O82" s="130"/>
      <c r="P82" s="57"/>
      <c r="Q82" s="57"/>
    </row>
    <row r="83" spans="1:17" ht="21" customHeight="1">
      <c r="A83" s="106">
        <v>40526</v>
      </c>
      <c r="B83" s="94" t="s">
        <v>92</v>
      </c>
      <c r="C83" s="29">
        <v>350</v>
      </c>
      <c r="D83" s="30">
        <v>12</v>
      </c>
      <c r="E83" s="30">
        <v>153</v>
      </c>
      <c r="F83" s="30">
        <v>17</v>
      </c>
      <c r="G83" s="31">
        <v>28.06</v>
      </c>
      <c r="H83" s="40">
        <f t="shared" si="13"/>
        <v>27.22</v>
      </c>
      <c r="I83" s="40">
        <f>ROUND(G83*(1-0.05),2)</f>
        <v>26.66</v>
      </c>
      <c r="J83" s="40">
        <f>ROUND(G83*(1-0.08),2)</f>
        <v>25.82</v>
      </c>
      <c r="K83" s="40">
        <f>ROUND(G83*(1-0.09),2)</f>
        <v>25.53</v>
      </c>
      <c r="L83" s="40">
        <f>ROUND(G83*(1-0.1),2)</f>
        <v>25.25</v>
      </c>
      <c r="M83" s="40">
        <f>ROUND(G83*(1-0.11),2)</f>
        <v>24.97</v>
      </c>
      <c r="N83" s="40">
        <f>ROUND(G83*(1-0.12),2)</f>
        <v>24.69</v>
      </c>
      <c r="O83" s="136"/>
      <c r="P83" s="47"/>
      <c r="Q83" s="47" t="s">
        <v>71</v>
      </c>
    </row>
    <row r="84" spans="1:17" ht="21" customHeight="1">
      <c r="A84" s="106">
        <v>40526</v>
      </c>
      <c r="B84" s="94" t="s">
        <v>93</v>
      </c>
      <c r="C84" s="29">
        <v>350</v>
      </c>
      <c r="D84" s="30">
        <v>12</v>
      </c>
      <c r="E84" s="30">
        <v>153</v>
      </c>
      <c r="F84" s="30">
        <v>17</v>
      </c>
      <c r="G84" s="31">
        <v>28.06</v>
      </c>
      <c r="H84" s="40">
        <f t="shared" si="13"/>
        <v>27.22</v>
      </c>
      <c r="I84" s="40">
        <f>ROUND(G84*(1-0.05),2)</f>
        <v>26.66</v>
      </c>
      <c r="J84" s="40">
        <f>ROUND(G84*(1-0.08),2)</f>
        <v>25.82</v>
      </c>
      <c r="K84" s="40">
        <f>ROUND(G84*(1-0.09),2)</f>
        <v>25.53</v>
      </c>
      <c r="L84" s="40">
        <f>ROUND(G84*(1-0.1),2)</f>
        <v>25.25</v>
      </c>
      <c r="M84" s="40">
        <f>ROUND(G84*(1-0.11),2)</f>
        <v>24.97</v>
      </c>
      <c r="N84" s="40">
        <f>ROUND(G84*(1-0.12),2)</f>
        <v>24.69</v>
      </c>
      <c r="O84" s="136"/>
      <c r="P84" s="47"/>
      <c r="Q84" s="47" t="s">
        <v>72</v>
      </c>
    </row>
    <row r="85" spans="1:17" ht="21" customHeight="1">
      <c r="A85" s="106">
        <v>40526</v>
      </c>
      <c r="B85" s="94" t="s">
        <v>94</v>
      </c>
      <c r="C85" s="29">
        <v>350</v>
      </c>
      <c r="D85" s="30">
        <v>12</v>
      </c>
      <c r="E85" s="30">
        <v>153</v>
      </c>
      <c r="F85" s="30">
        <v>17</v>
      </c>
      <c r="G85" s="31">
        <v>28.64</v>
      </c>
      <c r="H85" s="40">
        <f t="shared" si="13"/>
        <v>27.78</v>
      </c>
      <c r="I85" s="40">
        <f>ROUND(G85*(1-0.05),2)</f>
        <v>27.21</v>
      </c>
      <c r="J85" s="40">
        <f>ROUND(G85*(1-0.08),2)</f>
        <v>26.35</v>
      </c>
      <c r="K85" s="40">
        <f>ROUND(G85*(1-0.09),2)</f>
        <v>26.06</v>
      </c>
      <c r="L85" s="40">
        <f>ROUND(G85*(1-0.1),2)</f>
        <v>25.78</v>
      </c>
      <c r="M85" s="40">
        <f>ROUND(G85*(1-0.11),2)</f>
        <v>25.49</v>
      </c>
      <c r="N85" s="40">
        <f>ROUND(G85*(1-0.12),2)</f>
        <v>25.2</v>
      </c>
      <c r="O85" s="136"/>
      <c r="P85" s="47"/>
      <c r="Q85" s="47" t="s">
        <v>73</v>
      </c>
    </row>
    <row r="86" spans="1:17" s="50" customFormat="1" ht="39.75" customHeight="1">
      <c r="A86" s="100"/>
      <c r="B86" s="28" t="s">
        <v>24</v>
      </c>
      <c r="C86" s="59"/>
      <c r="D86" s="59"/>
      <c r="E86" s="59"/>
      <c r="F86" s="59"/>
      <c r="G86" s="60"/>
      <c r="H86" s="60"/>
      <c r="I86" s="60"/>
      <c r="J86" s="60"/>
      <c r="K86" s="60"/>
      <c r="L86" s="60"/>
      <c r="M86" s="60"/>
      <c r="N86" s="60"/>
      <c r="O86" s="131"/>
      <c r="P86" s="47" t="s">
        <v>0</v>
      </c>
      <c r="Q86" s="47" t="s">
        <v>0</v>
      </c>
    </row>
    <row r="87" spans="1:17" s="50" customFormat="1" ht="20.25">
      <c r="A87" s="100"/>
      <c r="B87" s="95" t="s">
        <v>26</v>
      </c>
      <c r="C87" s="47">
        <v>1450</v>
      </c>
      <c r="D87" s="48">
        <v>6</v>
      </c>
      <c r="E87" s="48">
        <v>54</v>
      </c>
      <c r="F87" s="48">
        <v>9</v>
      </c>
      <c r="G87" s="49">
        <v>108.09</v>
      </c>
      <c r="H87" s="40">
        <f t="shared" si="13"/>
        <v>104.85</v>
      </c>
      <c r="I87" s="40">
        <f>ROUND(G87*(1-0.05),2)</f>
        <v>102.69</v>
      </c>
      <c r="J87" s="40">
        <f>ROUND(G87*(1-0.08),2)</f>
        <v>99.44</v>
      </c>
      <c r="K87" s="40">
        <f>ROUND(G87*(1-0.09),2)</f>
        <v>98.36</v>
      </c>
      <c r="L87" s="40">
        <f>ROUND(G87*(1-0.1),2)</f>
        <v>97.28</v>
      </c>
      <c r="M87" s="40">
        <f>ROUND(G87*(1-0.11),2)</f>
        <v>96.2</v>
      </c>
      <c r="N87" s="40">
        <f>ROUND(G87*(1-0.12),2)</f>
        <v>95.12</v>
      </c>
      <c r="O87" s="130"/>
      <c r="P87" s="47"/>
      <c r="Q87" s="47" t="s">
        <v>89</v>
      </c>
    </row>
    <row r="88" spans="1:17" ht="39.75" customHeight="1">
      <c r="A88" s="100"/>
      <c r="B88" s="28" t="s">
        <v>12</v>
      </c>
      <c r="O88" s="130"/>
      <c r="P88" s="47" t="s">
        <v>0</v>
      </c>
      <c r="Q88" s="47" t="s">
        <v>0</v>
      </c>
    </row>
    <row r="89" spans="1:17" s="50" customFormat="1" ht="20.25">
      <c r="A89" s="106">
        <v>40526</v>
      </c>
      <c r="B89" s="95" t="s">
        <v>125</v>
      </c>
      <c r="C89" s="47">
        <v>550</v>
      </c>
      <c r="D89" s="48">
        <v>15</v>
      </c>
      <c r="E89" s="48">
        <v>56</v>
      </c>
      <c r="F89" s="48">
        <v>8</v>
      </c>
      <c r="G89" s="49">
        <v>53.3</v>
      </c>
      <c r="H89" s="40">
        <f t="shared" si="13"/>
        <v>51.7</v>
      </c>
      <c r="I89" s="40">
        <f>ROUND(G89*(1-0.05),2)</f>
        <v>50.64</v>
      </c>
      <c r="J89" s="40">
        <f>ROUND(G89*(1-0.08),2)</f>
        <v>49.04</v>
      </c>
      <c r="K89" s="40">
        <f>ROUND(G89*(1-0.09),2)</f>
        <v>48.5</v>
      </c>
      <c r="L89" s="40">
        <f>ROUND(G89*(1-0.1),2)</f>
        <v>47.97</v>
      </c>
      <c r="M89" s="40">
        <f>ROUND(G89*(1-0.11),2)</f>
        <v>47.44</v>
      </c>
      <c r="N89" s="40">
        <f>ROUND(G89*(1-0.12),2)</f>
        <v>46.9</v>
      </c>
      <c r="O89" s="130"/>
      <c r="P89" s="47"/>
      <c r="Q89" s="47" t="s">
        <v>126</v>
      </c>
    </row>
    <row r="90" spans="1:17" s="50" customFormat="1" ht="20.25">
      <c r="A90" s="106">
        <v>40526</v>
      </c>
      <c r="B90" s="95" t="s">
        <v>127</v>
      </c>
      <c r="C90" s="47">
        <v>550</v>
      </c>
      <c r="D90" s="48">
        <v>15</v>
      </c>
      <c r="E90" s="48">
        <v>56</v>
      </c>
      <c r="F90" s="48">
        <v>8</v>
      </c>
      <c r="G90" s="49">
        <v>44.66</v>
      </c>
      <c r="H90" s="40">
        <f t="shared" si="13"/>
        <v>43.32</v>
      </c>
      <c r="I90" s="40">
        <f>ROUND(G90*(1-0.05),2)</f>
        <v>42.43</v>
      </c>
      <c r="J90" s="40">
        <f>ROUND(G90*(1-0.08),2)</f>
        <v>41.09</v>
      </c>
      <c r="K90" s="40">
        <f>ROUND(G90*(1-0.09),2)</f>
        <v>40.64</v>
      </c>
      <c r="L90" s="40">
        <f>ROUND(G90*(1-0.1),2)</f>
        <v>40.19</v>
      </c>
      <c r="M90" s="40">
        <f>ROUND(G90*(1-0.11),2)</f>
        <v>39.75</v>
      </c>
      <c r="N90" s="40">
        <f>ROUND(G90*(1-0.12),2)</f>
        <v>39.3</v>
      </c>
      <c r="O90" s="130"/>
      <c r="P90" s="47"/>
      <c r="Q90" s="47" t="s">
        <v>129</v>
      </c>
    </row>
    <row r="91" spans="1:17" s="50" customFormat="1" ht="20.25">
      <c r="A91" s="106">
        <v>40526</v>
      </c>
      <c r="B91" s="95" t="s">
        <v>133</v>
      </c>
      <c r="C91" s="47">
        <v>550</v>
      </c>
      <c r="D91" s="48">
        <v>15</v>
      </c>
      <c r="E91" s="48">
        <v>56</v>
      </c>
      <c r="F91" s="48">
        <v>8</v>
      </c>
      <c r="G91" s="49">
        <v>58.34</v>
      </c>
      <c r="H91" s="40">
        <f t="shared" si="13"/>
        <v>56.59</v>
      </c>
      <c r="I91" s="40">
        <f>ROUND(G91*(1-0.05),2)</f>
        <v>55.42</v>
      </c>
      <c r="J91" s="40">
        <f>ROUND(G91*(1-0.08),2)</f>
        <v>53.67</v>
      </c>
      <c r="K91" s="40">
        <f>ROUND(G91*(1-0.09),2)</f>
        <v>53.09</v>
      </c>
      <c r="L91" s="40">
        <f>ROUND(G91*(1-0.1),2)</f>
        <v>52.51</v>
      </c>
      <c r="M91" s="40">
        <f>ROUND(G91*(1-0.11),2)</f>
        <v>51.92</v>
      </c>
      <c r="N91" s="40">
        <f>ROUND(G91*(1-0.12),2)</f>
        <v>51.34</v>
      </c>
      <c r="O91" s="130"/>
      <c r="P91" s="47"/>
      <c r="Q91" s="47" t="s">
        <v>128</v>
      </c>
    </row>
    <row r="92" spans="1:17" s="50" customFormat="1" ht="20.25">
      <c r="A92" s="106">
        <v>40526</v>
      </c>
      <c r="B92" s="95" t="s">
        <v>130</v>
      </c>
      <c r="C92" s="47">
        <v>550</v>
      </c>
      <c r="D92" s="48">
        <v>15</v>
      </c>
      <c r="E92" s="48">
        <v>56</v>
      </c>
      <c r="F92" s="48">
        <v>8</v>
      </c>
      <c r="G92" s="49">
        <v>45.08</v>
      </c>
      <c r="H92" s="40">
        <f t="shared" si="13"/>
        <v>43.73</v>
      </c>
      <c r="I92" s="40">
        <f>ROUND(G92*(1-0.05),2)</f>
        <v>42.83</v>
      </c>
      <c r="J92" s="40">
        <f>ROUND(G92*(1-0.08),2)</f>
        <v>41.47</v>
      </c>
      <c r="K92" s="40">
        <f>ROUND(G92*(1-0.09),2)</f>
        <v>41.02</v>
      </c>
      <c r="L92" s="40">
        <f>ROUND(G92*(1-0.1),2)</f>
        <v>40.57</v>
      </c>
      <c r="M92" s="40">
        <f>ROUND(G92*(1-0.11),2)</f>
        <v>40.12</v>
      </c>
      <c r="N92" s="40">
        <f>ROUND(G92*(1-0.12),2)</f>
        <v>39.67</v>
      </c>
      <c r="O92" s="130"/>
      <c r="P92" s="47"/>
      <c r="Q92" s="47" t="s">
        <v>131</v>
      </c>
    </row>
    <row r="93" spans="1:17" s="50" customFormat="1" ht="20.25">
      <c r="A93" s="106">
        <v>40526</v>
      </c>
      <c r="B93" s="95" t="s">
        <v>99</v>
      </c>
      <c r="C93" s="47">
        <v>360</v>
      </c>
      <c r="D93" s="48">
        <v>15</v>
      </c>
      <c r="E93" s="48">
        <v>105</v>
      </c>
      <c r="F93" s="113">
        <v>9</v>
      </c>
      <c r="G93" s="49">
        <v>24.36</v>
      </c>
      <c r="H93" s="40">
        <f t="shared" si="13"/>
        <v>23.63</v>
      </c>
      <c r="I93" s="40">
        <f>ROUND(G93*(1-0.05),2)</f>
        <v>23.14</v>
      </c>
      <c r="J93" s="40">
        <f>ROUND(G93*(1-0.08),2)</f>
        <v>22.41</v>
      </c>
      <c r="K93" s="40">
        <f>ROUND(G93*(1-0.09),2)</f>
        <v>22.17</v>
      </c>
      <c r="L93" s="40">
        <f>ROUND(G93*(1-0.1),2)</f>
        <v>21.92</v>
      </c>
      <c r="M93" s="40">
        <f>ROUND(G93*(1-0.11),2)</f>
        <v>21.68</v>
      </c>
      <c r="N93" s="40">
        <f>ROUND(G93*(1-0.12),2)</f>
        <v>21.44</v>
      </c>
      <c r="O93" s="130"/>
      <c r="P93" s="47"/>
      <c r="Q93" s="47" t="s">
        <v>100</v>
      </c>
    </row>
    <row r="94" spans="1:17" ht="39.75" customHeight="1">
      <c r="A94" s="100"/>
      <c r="B94" s="73" t="s">
        <v>102</v>
      </c>
      <c r="C94" s="7"/>
      <c r="D94" s="7"/>
      <c r="E94" s="7"/>
      <c r="F94" s="7"/>
      <c r="G94" s="8"/>
      <c r="H94" s="8"/>
      <c r="I94" s="31"/>
      <c r="J94" s="31"/>
      <c r="K94" s="43"/>
      <c r="L94" s="43"/>
      <c r="M94" s="43"/>
      <c r="N94" s="43"/>
      <c r="O94" s="137"/>
      <c r="P94" s="31"/>
      <c r="Q94" s="49"/>
    </row>
    <row r="95" spans="1:17" ht="20.25">
      <c r="A95" s="100"/>
      <c r="B95" s="95" t="s">
        <v>103</v>
      </c>
      <c r="C95" s="29">
        <v>720</v>
      </c>
      <c r="D95" s="30">
        <v>12</v>
      </c>
      <c r="E95" s="30">
        <v>80</v>
      </c>
      <c r="F95" s="30">
        <v>10</v>
      </c>
      <c r="G95" s="49">
        <v>138</v>
      </c>
      <c r="H95" s="40">
        <f t="shared" si="13"/>
        <v>133.86</v>
      </c>
      <c r="I95" s="40">
        <f aca="true" t="shared" si="32" ref="I95:I102">ROUND(G95*(1-0.05),2)</f>
        <v>131.1</v>
      </c>
      <c r="J95" s="40">
        <f aca="true" t="shared" si="33" ref="J95:J102">ROUND(G95*(1-0.08),2)</f>
        <v>126.96</v>
      </c>
      <c r="K95" s="40">
        <f aca="true" t="shared" si="34" ref="K95:K102">ROUND(G95*(1-0.09),2)</f>
        <v>125.58</v>
      </c>
      <c r="L95" s="40">
        <f aca="true" t="shared" si="35" ref="L95:L102">ROUND(G95*(1-0.1),2)</f>
        <v>124.2</v>
      </c>
      <c r="M95" s="40">
        <f aca="true" t="shared" si="36" ref="M95:M102">ROUND(G95*(1-0.11),2)</f>
        <v>122.82</v>
      </c>
      <c r="N95" s="40">
        <f aca="true" t="shared" si="37" ref="N95:N102">ROUND(G95*(1-0.12),2)</f>
        <v>121.44</v>
      </c>
      <c r="O95" s="130"/>
      <c r="P95" s="61"/>
      <c r="Q95" s="47" t="s">
        <v>104</v>
      </c>
    </row>
    <row r="96" spans="1:17" ht="20.25">
      <c r="A96" s="100"/>
      <c r="B96" s="95" t="s">
        <v>105</v>
      </c>
      <c r="C96" s="29">
        <v>1000</v>
      </c>
      <c r="D96" s="30">
        <v>9</v>
      </c>
      <c r="E96" s="30">
        <v>40</v>
      </c>
      <c r="F96" s="30">
        <v>8</v>
      </c>
      <c r="G96" s="49">
        <v>143.75</v>
      </c>
      <c r="H96" s="40">
        <f t="shared" si="13"/>
        <v>139.44</v>
      </c>
      <c r="I96" s="40">
        <f t="shared" si="32"/>
        <v>136.56</v>
      </c>
      <c r="J96" s="40">
        <f t="shared" si="33"/>
        <v>132.25</v>
      </c>
      <c r="K96" s="40">
        <f t="shared" si="34"/>
        <v>130.81</v>
      </c>
      <c r="L96" s="40">
        <f t="shared" si="35"/>
        <v>129.38</v>
      </c>
      <c r="M96" s="40">
        <f t="shared" si="36"/>
        <v>127.94</v>
      </c>
      <c r="N96" s="40">
        <f t="shared" si="37"/>
        <v>126.5</v>
      </c>
      <c r="O96" s="130"/>
      <c r="P96" s="74"/>
      <c r="Q96" s="47" t="s">
        <v>106</v>
      </c>
    </row>
    <row r="97" spans="1:17" ht="20.25">
      <c r="A97" s="100"/>
      <c r="B97" s="95" t="s">
        <v>114</v>
      </c>
      <c r="C97" s="29">
        <v>720</v>
      </c>
      <c r="D97" s="30">
        <v>12</v>
      </c>
      <c r="E97" s="30">
        <v>80</v>
      </c>
      <c r="F97" s="30">
        <v>10</v>
      </c>
      <c r="G97" s="49">
        <v>143.75</v>
      </c>
      <c r="H97" s="40">
        <f t="shared" si="13"/>
        <v>139.44</v>
      </c>
      <c r="I97" s="40">
        <f t="shared" si="32"/>
        <v>136.56</v>
      </c>
      <c r="J97" s="40">
        <f t="shared" si="33"/>
        <v>132.25</v>
      </c>
      <c r="K97" s="40">
        <f t="shared" si="34"/>
        <v>130.81</v>
      </c>
      <c r="L97" s="40">
        <f t="shared" si="35"/>
        <v>129.38</v>
      </c>
      <c r="M97" s="40">
        <f t="shared" si="36"/>
        <v>127.94</v>
      </c>
      <c r="N97" s="40">
        <f t="shared" si="37"/>
        <v>126.5</v>
      </c>
      <c r="O97" s="130"/>
      <c r="P97" s="61"/>
      <c r="Q97" s="47" t="s">
        <v>107</v>
      </c>
    </row>
    <row r="98" spans="1:17" ht="20.25">
      <c r="A98" s="100"/>
      <c r="B98" s="95" t="s">
        <v>108</v>
      </c>
      <c r="C98" s="29">
        <v>1000</v>
      </c>
      <c r="D98" s="30">
        <v>9</v>
      </c>
      <c r="E98" s="30">
        <v>40</v>
      </c>
      <c r="F98" s="30">
        <v>8</v>
      </c>
      <c r="G98" s="49">
        <v>143.75</v>
      </c>
      <c r="H98" s="40">
        <f t="shared" si="13"/>
        <v>139.44</v>
      </c>
      <c r="I98" s="40">
        <f t="shared" si="32"/>
        <v>136.56</v>
      </c>
      <c r="J98" s="40">
        <f t="shared" si="33"/>
        <v>132.25</v>
      </c>
      <c r="K98" s="40">
        <f t="shared" si="34"/>
        <v>130.81</v>
      </c>
      <c r="L98" s="40">
        <f t="shared" si="35"/>
        <v>129.38</v>
      </c>
      <c r="M98" s="40">
        <f t="shared" si="36"/>
        <v>127.94</v>
      </c>
      <c r="N98" s="40">
        <f t="shared" si="37"/>
        <v>126.5</v>
      </c>
      <c r="O98" s="130"/>
      <c r="P98" s="74"/>
      <c r="Q98" s="47" t="s">
        <v>109</v>
      </c>
    </row>
    <row r="99" spans="1:17" ht="20.25">
      <c r="A99" s="100"/>
      <c r="B99" s="95" t="s">
        <v>110</v>
      </c>
      <c r="C99" s="29">
        <v>720</v>
      </c>
      <c r="D99" s="30">
        <v>12</v>
      </c>
      <c r="E99" s="30">
        <v>80</v>
      </c>
      <c r="F99" s="30">
        <v>10</v>
      </c>
      <c r="G99" s="49">
        <v>138</v>
      </c>
      <c r="H99" s="40">
        <f t="shared" si="13"/>
        <v>133.86</v>
      </c>
      <c r="I99" s="40">
        <f t="shared" si="32"/>
        <v>131.1</v>
      </c>
      <c r="J99" s="40">
        <f t="shared" si="33"/>
        <v>126.96</v>
      </c>
      <c r="K99" s="40">
        <f t="shared" si="34"/>
        <v>125.58</v>
      </c>
      <c r="L99" s="40">
        <f t="shared" si="35"/>
        <v>124.2</v>
      </c>
      <c r="M99" s="40">
        <f t="shared" si="36"/>
        <v>122.82</v>
      </c>
      <c r="N99" s="40">
        <f t="shared" si="37"/>
        <v>121.44</v>
      </c>
      <c r="O99" s="130"/>
      <c r="P99" s="61"/>
      <c r="Q99" s="47" t="s">
        <v>111</v>
      </c>
    </row>
    <row r="100" spans="1:17" ht="20.25">
      <c r="A100" s="100"/>
      <c r="B100" s="95" t="s">
        <v>112</v>
      </c>
      <c r="C100" s="29">
        <v>720</v>
      </c>
      <c r="D100" s="30">
        <v>12</v>
      </c>
      <c r="E100" s="30">
        <v>80</v>
      </c>
      <c r="F100" s="30">
        <v>10</v>
      </c>
      <c r="G100" s="49">
        <v>124.2</v>
      </c>
      <c r="H100" s="40">
        <f>ROUND(G100*(1-0.03),2)</f>
        <v>120.47</v>
      </c>
      <c r="I100" s="40">
        <f t="shared" si="32"/>
        <v>117.99</v>
      </c>
      <c r="J100" s="40">
        <f t="shared" si="33"/>
        <v>114.26</v>
      </c>
      <c r="K100" s="40">
        <f t="shared" si="34"/>
        <v>113.02</v>
      </c>
      <c r="L100" s="40">
        <f t="shared" si="35"/>
        <v>111.78</v>
      </c>
      <c r="M100" s="40">
        <f t="shared" si="36"/>
        <v>110.54</v>
      </c>
      <c r="N100" s="40">
        <f t="shared" si="37"/>
        <v>109.3</v>
      </c>
      <c r="O100" s="130"/>
      <c r="P100" s="61"/>
      <c r="Q100" s="47" t="s">
        <v>113</v>
      </c>
    </row>
    <row r="101" spans="1:17" s="81" customFormat="1" ht="20.25">
      <c r="A101" s="100"/>
      <c r="B101" s="77" t="s">
        <v>134</v>
      </c>
      <c r="C101" s="78">
        <v>1000</v>
      </c>
      <c r="D101" s="79">
        <v>9</v>
      </c>
      <c r="E101" s="80">
        <v>40</v>
      </c>
      <c r="F101" s="79">
        <v>8</v>
      </c>
      <c r="G101" s="61">
        <v>143.75</v>
      </c>
      <c r="H101" s="40">
        <f>ROUND(G101*(1-0.03),2)</f>
        <v>139.44</v>
      </c>
      <c r="I101" s="40">
        <f t="shared" si="32"/>
        <v>136.56</v>
      </c>
      <c r="J101" s="40">
        <f t="shared" si="33"/>
        <v>132.25</v>
      </c>
      <c r="K101" s="40">
        <f t="shared" si="34"/>
        <v>130.81</v>
      </c>
      <c r="L101" s="40">
        <f t="shared" si="35"/>
        <v>129.38</v>
      </c>
      <c r="M101" s="40">
        <f t="shared" si="36"/>
        <v>127.94</v>
      </c>
      <c r="N101" s="40">
        <f t="shared" si="37"/>
        <v>126.5</v>
      </c>
      <c r="O101" s="130"/>
      <c r="P101" s="86"/>
      <c r="Q101" s="114" t="s">
        <v>136</v>
      </c>
    </row>
    <row r="102" spans="1:17" ht="20.25">
      <c r="A102" s="100"/>
      <c r="B102" s="82" t="s">
        <v>135</v>
      </c>
      <c r="C102" s="83">
        <v>1000</v>
      </c>
      <c r="D102" s="84">
        <v>9</v>
      </c>
      <c r="E102" s="83">
        <v>40</v>
      </c>
      <c r="F102" s="85">
        <v>8</v>
      </c>
      <c r="G102" s="85">
        <v>143.75</v>
      </c>
      <c r="H102" s="40">
        <f>ROUND(G102*(1-0.03),2)</f>
        <v>139.44</v>
      </c>
      <c r="I102" s="40">
        <f t="shared" si="32"/>
        <v>136.56</v>
      </c>
      <c r="J102" s="40">
        <f t="shared" si="33"/>
        <v>132.25</v>
      </c>
      <c r="K102" s="40">
        <f t="shared" si="34"/>
        <v>130.81</v>
      </c>
      <c r="L102" s="40">
        <f t="shared" si="35"/>
        <v>129.38</v>
      </c>
      <c r="M102" s="40">
        <f t="shared" si="36"/>
        <v>127.94</v>
      </c>
      <c r="N102" s="40">
        <f t="shared" si="37"/>
        <v>126.5</v>
      </c>
      <c r="O102" s="130"/>
      <c r="P102" s="87"/>
      <c r="Q102" s="114" t="s">
        <v>137</v>
      </c>
    </row>
    <row r="103" spans="1:17" s="50" customFormat="1" ht="39.75" customHeight="1">
      <c r="A103" s="100"/>
      <c r="B103" s="28" t="s">
        <v>138</v>
      </c>
      <c r="C103" s="59"/>
      <c r="D103" s="59"/>
      <c r="E103" s="59"/>
      <c r="F103" s="59"/>
      <c r="G103" s="60"/>
      <c r="H103" s="60"/>
      <c r="I103" s="60"/>
      <c r="J103" s="60"/>
      <c r="K103" s="60"/>
      <c r="L103" s="60"/>
      <c r="M103" s="60"/>
      <c r="N103" s="60"/>
      <c r="O103" s="131"/>
      <c r="P103" s="47" t="s">
        <v>0</v>
      </c>
      <c r="Q103" s="47" t="s">
        <v>0</v>
      </c>
    </row>
    <row r="104" spans="1:17" s="50" customFormat="1" ht="20.25">
      <c r="A104" s="106"/>
      <c r="B104" s="95" t="s">
        <v>139</v>
      </c>
      <c r="C104" s="47">
        <v>720</v>
      </c>
      <c r="D104" s="48">
        <v>6</v>
      </c>
      <c r="E104" s="48">
        <v>128</v>
      </c>
      <c r="F104" s="48">
        <v>16</v>
      </c>
      <c r="G104" s="49">
        <v>36.63</v>
      </c>
      <c r="H104" s="40">
        <f>ROUND(G104*(1-0.03),2)</f>
        <v>35.53</v>
      </c>
      <c r="I104" s="40">
        <f>ROUND(G104*(1-0.05),2)</f>
        <v>34.8</v>
      </c>
      <c r="J104" s="40">
        <f>ROUND(G104*(1-0.08),2)</f>
        <v>33.7</v>
      </c>
      <c r="K104" s="40">
        <f>ROUND(G104*(1-0.09),2)</f>
        <v>33.33</v>
      </c>
      <c r="L104" s="40">
        <f>ROUND(G104*(1-0.1),2)</f>
        <v>32.97</v>
      </c>
      <c r="M104" s="40">
        <f>ROUND(G104*(1-0.11),2)</f>
        <v>32.6</v>
      </c>
      <c r="N104" s="40">
        <f>ROUND(G104*(1-0.12),2)</f>
        <v>32.23</v>
      </c>
      <c r="O104" s="130"/>
      <c r="P104" s="47"/>
      <c r="Q104" s="47" t="s">
        <v>140</v>
      </c>
    </row>
    <row r="105" spans="1:244" ht="51" customHeight="1" thickBot="1">
      <c r="A105" s="100"/>
      <c r="B105" s="39" t="s">
        <v>122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12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39"/>
      <c r="IG105" s="39"/>
      <c r="IH105" s="39"/>
      <c r="II105" s="39"/>
      <c r="IJ105" s="39"/>
    </row>
    <row r="106" spans="1:17" ht="39.75" customHeight="1">
      <c r="A106" s="100"/>
      <c r="B106" s="28" t="s">
        <v>153</v>
      </c>
      <c r="O106" s="130"/>
      <c r="P106" s="47" t="s">
        <v>0</v>
      </c>
      <c r="Q106" s="47" t="s">
        <v>0</v>
      </c>
    </row>
    <row r="107" spans="1:17" s="112" customFormat="1" ht="18" customHeight="1">
      <c r="A107" s="107"/>
      <c r="B107" s="108" t="s">
        <v>119</v>
      </c>
      <c r="C107" s="89">
        <v>720</v>
      </c>
      <c r="D107" s="90">
        <v>12</v>
      </c>
      <c r="E107" s="90">
        <v>80</v>
      </c>
      <c r="F107" s="90">
        <v>10</v>
      </c>
      <c r="G107" s="109">
        <v>37.54</v>
      </c>
      <c r="H107" s="40">
        <f>ROUND(G107*(1-0.03),2)</f>
        <v>36.41</v>
      </c>
      <c r="I107" s="40">
        <f>ROUND(G107*(1-0.05),2)</f>
        <v>35.66</v>
      </c>
      <c r="J107" s="40">
        <f>ROUND(G107*(1-0.08),2)</f>
        <v>34.54</v>
      </c>
      <c r="K107" s="40">
        <f>ROUND(G107*(1-0.09),2)</f>
        <v>34.16</v>
      </c>
      <c r="L107" s="40">
        <f>ROUND(G107*(1-0.1),2)</f>
        <v>33.79</v>
      </c>
      <c r="M107" s="40">
        <f>ROUND(G107*(1-0.11),2)</f>
        <v>33.41</v>
      </c>
      <c r="N107" s="40">
        <f>ROUND(G107*(1-0.12),2)</f>
        <v>33.04</v>
      </c>
      <c r="O107" s="130"/>
      <c r="P107" s="110"/>
      <c r="Q107" s="111" t="s">
        <v>120</v>
      </c>
    </row>
    <row r="108" spans="1:244" ht="51" customHeight="1" thickBot="1">
      <c r="A108" s="100"/>
      <c r="B108" s="39" t="s">
        <v>174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12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39"/>
      <c r="IG108" s="39"/>
      <c r="IH108" s="39"/>
      <c r="II108" s="39"/>
      <c r="IJ108" s="39"/>
    </row>
    <row r="109" spans="1:17" s="44" customFormat="1" ht="18" customHeight="1">
      <c r="A109" s="106"/>
      <c r="B109" s="62" t="s">
        <v>175</v>
      </c>
      <c r="C109" s="41">
        <v>780</v>
      </c>
      <c r="D109" s="42">
        <v>8</v>
      </c>
      <c r="E109" s="42">
        <v>84</v>
      </c>
      <c r="F109" s="42">
        <v>12</v>
      </c>
      <c r="G109" s="63">
        <v>52.44</v>
      </c>
      <c r="H109" s="40">
        <f>ROUND(G109*(1-0.03),2)</f>
        <v>50.87</v>
      </c>
      <c r="I109" s="40">
        <f>ROUND(G109*(1-0.05),2)</f>
        <v>49.82</v>
      </c>
      <c r="J109" s="40">
        <f>ROUND(G109*(1-0.08),2)</f>
        <v>48.24</v>
      </c>
      <c r="K109" s="40">
        <f>ROUND(G109*(1-0.09),2)</f>
        <v>47.72</v>
      </c>
      <c r="L109" s="40">
        <f>ROUND(G109*(1-0.1),2)</f>
        <v>47.2</v>
      </c>
      <c r="M109" s="40">
        <f>ROUND(G109*(1-0.11),2)</f>
        <v>46.67</v>
      </c>
      <c r="N109" s="40">
        <f>ROUND(G109*(1-0.12),2)</f>
        <v>46.15</v>
      </c>
      <c r="O109" s="130"/>
      <c r="P109" s="126">
        <f>ROUND(G109*(1-0.1949),2)</f>
        <v>42.22</v>
      </c>
      <c r="Q109" s="47" t="s">
        <v>176</v>
      </c>
    </row>
  </sheetData>
  <sheetProtection formatRows="0" insertRows="0" insertHyperlinks="0" deleteColumns="0" deleteRows="0" selectLockedCells="1" sort="0" autoFilter="0" pivotTables="0" selectUnlockedCells="1"/>
  <mergeCells count="1">
    <mergeCell ref="A9:A10"/>
  </mergeCells>
  <printOptions gridLines="1" horizontalCentered="1"/>
  <pageMargins left="0.15748031496062992" right="0.03937007874015748" top="0.7874015748031497" bottom="0.5905511811023623" header="0.2362204724409449" footer="0.31496062992125984"/>
  <pageSetup fitToHeight="13" horizontalDpi="600" verticalDpi="600" orientation="landscape" paperSize="9" scale="34" r:id="rId2"/>
  <headerFooter alignWithMargins="0">
    <oddHeader>&amp;L
&amp;CЗАО "БИТСЕРВИС"
Офис: Москва, ул. Каховка 33/1
Тел.склад: 232-36-60; Тел.офис: 956-98-79,
544-58-90
</oddHeader>
    <oddFooter>&amp;CСтр. &amp;P</oddFooter>
  </headerFooter>
  <rowBreaks count="3" manualBreakCount="3">
    <brk id="18" max="23" man="1"/>
    <brk id="42" max="23" man="1"/>
    <brk id="85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ПОСТАВКА "ARDOVRIES"</dc:title>
  <dc:subject>Таможенные платежи, себестоимость, процент прибыли, конечные цены</dc:subject>
  <dc:creator>Понамарев Александр</dc:creator>
  <cp:keywords/>
  <dc:description/>
  <cp:lastModifiedBy>14HKZ</cp:lastModifiedBy>
  <cp:lastPrinted>2010-12-14T12:19:59Z</cp:lastPrinted>
  <dcterms:created xsi:type="dcterms:W3CDTF">1997-07-02T15:07:50Z</dcterms:created>
  <dcterms:modified xsi:type="dcterms:W3CDTF">2010-12-16T13:31:05Z</dcterms:modified>
  <cp:category/>
  <cp:version/>
  <cp:contentType/>
  <cp:contentStatus/>
</cp:coreProperties>
</file>